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defaultThemeVersion="124226"/>
  <mc:AlternateContent xmlns:mc="http://schemas.openxmlformats.org/markup-compatibility/2006">
    <mc:Choice Requires="x15">
      <x15ac:absPath xmlns:x15ac="http://schemas.microsoft.com/office/spreadsheetml/2010/11/ac" url="C:\Users\Wadhurst PC\Documents\SWIH - July 2019\Sundridge 2018\SWIH FINANCE\Year end Accounts\"/>
    </mc:Choice>
  </mc:AlternateContent>
  <xr:revisionPtr revIDLastSave="0" documentId="8_{89C51244-6138-46C5-B4DC-719DEFA2E65A}" xr6:coauthVersionLast="45" xr6:coauthVersionMax="45" xr10:uidLastSave="{00000000-0000-0000-0000-000000000000}"/>
  <bookViews>
    <workbookView xWindow="-110" yWindow="-110" windowWidth="19420" windowHeight="10420" xr2:uid="{00000000-000D-0000-FFFF-FFFF00000000}"/>
  </bookViews>
  <sheets>
    <sheet name="FIXED ASSETS X" sheetId="1" r:id="rId1"/>
    <sheet name="EARMARKED RESERVES X (2)" sheetId="9" r:id="rId2"/>
    <sheet name="EARMARKED RESERVES 2016" sheetId="2" r:id="rId3"/>
    <sheet name="RECONCILIATION 2016" sheetId="4" r:id="rId4"/>
    <sheet name="VARIANCE 2016" sheetId="5" r:id="rId5"/>
    <sheet name="REC BOX 7 AND 8 2016" sheetId="6" r:id="rId6"/>
    <sheet name="BALANCE SHEET 2016" sheetId="7" r:id="rId7"/>
    <sheet name="SECTION 1 2016" sheetId="8" r:id="rId8"/>
  </sheets>
  <definedNames>
    <definedName name="_xlnm.Print_Area" localSheetId="2">'EARMARKED RESERVES 2016'!$A$1:$F$20</definedName>
    <definedName name="_xlnm.Print_Area" localSheetId="1">'EARMARKED RESERVES X (2)'!$A$1:$N$23</definedName>
    <definedName name="_xlnm.Print_Area" localSheetId="7">'SECTION 1 2016'!$A$1:$N$26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9" i="8" l="1"/>
  <c r="A18" i="7" l="1"/>
  <c r="A16" i="7"/>
  <c r="A9" i="7"/>
  <c r="E9" i="7"/>
  <c r="F47" i="1" l="1"/>
  <c r="D20" i="2" l="1"/>
  <c r="C20" i="2"/>
  <c r="B20" i="2"/>
  <c r="E18" i="2"/>
  <c r="E17" i="2"/>
  <c r="E16" i="2"/>
  <c r="E15" i="2"/>
  <c r="E14" i="2"/>
  <c r="E12" i="2"/>
  <c r="E11" i="2"/>
  <c r="E9" i="2"/>
  <c r="E20" i="2" l="1"/>
  <c r="G20" i="2" s="1"/>
  <c r="E18" i="7" l="1"/>
  <c r="E16" i="7"/>
  <c r="A38" i="7"/>
  <c r="A32" i="7"/>
  <c r="A12" i="7"/>
  <c r="E24" i="4" l="1"/>
  <c r="E25" i="4"/>
  <c r="E21" i="9" l="1"/>
  <c r="D21" i="9"/>
  <c r="C21" i="9"/>
  <c r="F19" i="9"/>
  <c r="F18" i="9"/>
  <c r="F17" i="9"/>
  <c r="F16" i="9"/>
  <c r="F15" i="9"/>
  <c r="F14" i="9"/>
  <c r="F13" i="9"/>
  <c r="F12" i="9"/>
  <c r="F21" i="9" l="1"/>
  <c r="G47" i="1"/>
  <c r="D30" i="6" l="1"/>
  <c r="D19" i="6"/>
  <c r="D19" i="8"/>
  <c r="H47" i="1" l="1"/>
  <c r="E32" i="7" l="1"/>
  <c r="E37" i="7" s="1"/>
  <c r="E12" i="7"/>
  <c r="E36" i="7" s="1"/>
  <c r="G32" i="7" l="1"/>
  <c r="G12" i="7"/>
  <c r="F6" i="5"/>
  <c r="F7" i="5"/>
  <c r="F9" i="5"/>
  <c r="F10" i="5"/>
  <c r="F5" i="5"/>
  <c r="F11" i="5" l="1"/>
  <c r="E35" i="7" l="1"/>
  <c r="D33" i="6"/>
  <c r="E35" i="6" s="1"/>
  <c r="D9" i="6"/>
  <c r="D12" i="5"/>
  <c r="D11" i="5"/>
  <c r="D10" i="5"/>
  <c r="D9" i="5"/>
  <c r="D8" i="5"/>
  <c r="D7" i="5"/>
  <c r="D6" i="5"/>
  <c r="D5" i="5"/>
  <c r="F58" i="4"/>
  <c r="F45" i="4"/>
  <c r="F42" i="4"/>
  <c r="F11" i="4"/>
  <c r="K47" i="1"/>
  <c r="J47" i="1"/>
  <c r="I47" i="1"/>
  <c r="E20" i="6" l="1"/>
  <c r="E37" i="6" s="1"/>
  <c r="F48" i="4"/>
  <c r="E38" i="7" l="1"/>
</calcChain>
</file>

<file path=xl/sharedStrings.xml><?xml version="1.0" encoding="utf-8"?>
<sst xmlns="http://schemas.openxmlformats.org/spreadsheetml/2006/main" count="203" uniqueCount="160">
  <si>
    <t>SUNDRIDGE WITH IDE HILL PARISH COUNCIL</t>
  </si>
  <si>
    <t>Fixed Assets Register</t>
  </si>
  <si>
    <t xml:space="preserve">2012/13 </t>
  </si>
  <si>
    <t>2011/2012</t>
  </si>
  <si>
    <t>2010/11</t>
  </si>
  <si>
    <t>Value</t>
  </si>
  <si>
    <t>Freehold Land and Buildings</t>
  </si>
  <si>
    <t>Sundridge Pavilion</t>
  </si>
  <si>
    <t>Sundridge and Brasted Social Club house (50 % ownership)</t>
  </si>
  <si>
    <t>Well Heads</t>
  </si>
  <si>
    <t>Vehicles and Equipment</t>
  </si>
  <si>
    <t>Office Equipment</t>
  </si>
  <si>
    <t>Play Equipment</t>
  </si>
  <si>
    <t>Steel Roller (omitted previously)</t>
  </si>
  <si>
    <t>Infrastructure Assets</t>
  </si>
  <si>
    <t>Bus shelters (2)</t>
  </si>
  <si>
    <t>Village sign, Sundridge</t>
  </si>
  <si>
    <t>Steel storage container</t>
  </si>
  <si>
    <t>Community Assets</t>
  </si>
  <si>
    <t>Bowsers Meadow (purchased 2005)</t>
  </si>
  <si>
    <t>Coronation Gardens</t>
  </si>
  <si>
    <t xml:space="preserve">Goathurst Common Rec Ground </t>
  </si>
  <si>
    <t>Ide Hill Village Green</t>
  </si>
  <si>
    <t>Ide Hill Recreation Ground</t>
  </si>
  <si>
    <t>Ide Hill Scout Hut</t>
  </si>
  <si>
    <t>Ide Hill Football Pavilion</t>
  </si>
  <si>
    <t>Sundridge Recreation Ground</t>
  </si>
  <si>
    <t>Sundridge Reserve Burial Ground</t>
  </si>
  <si>
    <t>Village sandstone cross and surrounding walls</t>
  </si>
  <si>
    <t>Civic regalia - Chairmans badge of office</t>
  </si>
  <si>
    <t>Total</t>
  </si>
  <si>
    <t>SUNDRIDGE with IDE HILL PARISH COUNCIL - EARMARKED RESERVES</t>
  </si>
  <si>
    <t>Earmarked Reserves</t>
  </si>
  <si>
    <t>Highways</t>
  </si>
  <si>
    <t>Parish Plan/Quality Status</t>
  </si>
  <si>
    <t>Play areas</t>
  </si>
  <si>
    <t>Street Lights</t>
  </si>
  <si>
    <t xml:space="preserve">Sundridge Rec </t>
  </si>
  <si>
    <t>Village Halls</t>
  </si>
  <si>
    <t>Professional Services</t>
  </si>
  <si>
    <t xml:space="preserve">Total </t>
  </si>
  <si>
    <t>£</t>
  </si>
  <si>
    <t>VAT</t>
  </si>
  <si>
    <t>Bank Reconciliation</t>
  </si>
  <si>
    <t>Local Council Name</t>
  </si>
  <si>
    <t>Prepared by</t>
  </si>
  <si>
    <t>Sarah Codling</t>
  </si>
  <si>
    <t>Date</t>
  </si>
  <si>
    <t>Current account</t>
  </si>
  <si>
    <t>Reserves account</t>
  </si>
  <si>
    <t>Less:</t>
  </si>
  <si>
    <t>Chq no.</t>
  </si>
  <si>
    <t>Add:</t>
  </si>
  <si>
    <t>CASH BOOK</t>
  </si>
  <si>
    <t>Add:  Receipts in the year</t>
  </si>
  <si>
    <t>Less:  Payments in the year</t>
  </si>
  <si>
    <t>Sundridge with Ide Hill</t>
  </si>
  <si>
    <t>Variances</t>
  </si>
  <si>
    <t>Variance</t>
  </si>
  <si>
    <t>Detailed explanation of variance (with amounts £)</t>
  </si>
  <si>
    <t>Precept</t>
  </si>
  <si>
    <t>Other income</t>
  </si>
  <si>
    <t>Staff costs</t>
  </si>
  <si>
    <t>Loan interest/capital</t>
  </si>
  <si>
    <t>Other payments</t>
  </si>
  <si>
    <t>Balances carried forward</t>
  </si>
  <si>
    <t>Fixed assets &amp; long term assets</t>
  </si>
  <si>
    <t>Total borrowings</t>
  </si>
  <si>
    <t>Name of Council</t>
  </si>
  <si>
    <t>Total of Box 7:</t>
  </si>
  <si>
    <t>Deduct</t>
  </si>
  <si>
    <t>Debtors</t>
  </si>
  <si>
    <t>Payments made in advance</t>
  </si>
  <si>
    <t>(prepayments)</t>
  </si>
  <si>
    <t>Total deductions</t>
  </si>
  <si>
    <t>Add</t>
  </si>
  <si>
    <t>Receipts in advance</t>
  </si>
  <si>
    <t>Total additions</t>
  </si>
  <si>
    <t>Total of Box 8</t>
  </si>
  <si>
    <t>Total cash and investments</t>
  </si>
  <si>
    <t>Income</t>
  </si>
  <si>
    <t>Interest</t>
  </si>
  <si>
    <t>Grants</t>
  </si>
  <si>
    <t>Bequest</t>
  </si>
  <si>
    <t>Expenditure</t>
  </si>
  <si>
    <t>General expenditure</t>
  </si>
  <si>
    <t>General Fund</t>
  </si>
  <si>
    <t>Balance b/f 1st April</t>
  </si>
  <si>
    <t>Balance c/f 31st March</t>
  </si>
  <si>
    <t>box 7</t>
  </si>
  <si>
    <t>Year Ending</t>
  </si>
  <si>
    <t>Notes and Guidance</t>
  </si>
  <si>
    <t xml:space="preserve">Please round all figures to nearest £1.  Do not leave any boxes blank and report £0 or Nil balances.  </t>
  </si>
  <si>
    <t>All figures must agree to underlying financial records</t>
  </si>
  <si>
    <t>1  Balances brough forward</t>
  </si>
  <si>
    <t>Total balances and reserves at the beginning of the year as recorded in the financial records.  Value must agree to Box 7 of previous year.</t>
  </si>
  <si>
    <t>2  (+) Annual precept</t>
  </si>
  <si>
    <t>Total amount of precept received or receivable in the year.</t>
  </si>
  <si>
    <t>3  (+) Total other receipts</t>
  </si>
  <si>
    <t>Total income or receipts as recorded in the cashbook less the precept received (line 2).  Include any grants received here.</t>
  </si>
  <si>
    <t>4  (-) Staff costs</t>
  </si>
  <si>
    <t>Total expenditure or payments made to and on behalf of all employees.  Include salaries and wages.  PAYE and NI (employees and employers), pension contributions and employment expenses.</t>
  </si>
  <si>
    <t>5  (-) Loan interest/capital repayments</t>
  </si>
  <si>
    <t>Total expenditure or payments of capital and interest made during the year on the council's borrowings (if any).</t>
  </si>
  <si>
    <t>6  (-) All other payments</t>
  </si>
  <si>
    <t>Total expenditure or payments as recorded in the cashbook less staff costs (line 4) and loan interest/capital repayments (line 5).</t>
  </si>
  <si>
    <t>7  (=) Balances carried forward</t>
  </si>
  <si>
    <t>8  Total cash and short term investments</t>
  </si>
  <si>
    <t>The sum of all current and deposit bank accounts, cash holdings and short term investments held as at 31 March - to agree with bank reconciliation.</t>
  </si>
  <si>
    <t>9  Total fixed assets and long term assets</t>
  </si>
  <si>
    <t>The recorded book value at 31 March of all fixed assets owned by the council and any other long term assets e.g. loans to third parties and any long term investments.</t>
  </si>
  <si>
    <t>10  Total borrowings</t>
  </si>
  <si>
    <t>The outstanding capital balance as at 31 March of all loans from third parties (including PWLB)</t>
  </si>
  <si>
    <t>Sundry Income</t>
  </si>
  <si>
    <t>Salary</t>
  </si>
  <si>
    <t>Travel</t>
  </si>
  <si>
    <t>Members</t>
  </si>
  <si>
    <t>Admin</t>
  </si>
  <si>
    <t>Play Areas</t>
  </si>
  <si>
    <t>Grounds Maintenance</t>
  </si>
  <si>
    <t>Ide Hill Open Spaces</t>
  </si>
  <si>
    <t>Sundridge Open Spaces</t>
  </si>
  <si>
    <t>Street Lighting</t>
  </si>
  <si>
    <t xml:space="preserve"> </t>
  </si>
  <si>
    <t>Sundridge with Ide Hill Parish Council</t>
  </si>
  <si>
    <t>% Variance</t>
  </si>
  <si>
    <t>Fixed Assets are defined as land, buildings and equipment with a significant value in relation to the council's</t>
  </si>
  <si>
    <t>financial activity.  Community assets, which the Parish Council intends to hold in perpetuity and that</t>
  </si>
  <si>
    <t>have no determinable, finite life are included at a nominal value of £1.</t>
  </si>
  <si>
    <t>Insurance values are used for other assets.  Street lights are not insured as repairs are covered by the</t>
  </si>
  <si>
    <t xml:space="preserve">Risk Management Earmarked Fund </t>
  </si>
  <si>
    <t>2013/14</t>
  </si>
  <si>
    <t>Sundridge Village Hall</t>
  </si>
  <si>
    <t>Movements</t>
  </si>
  <si>
    <t>Reason</t>
  </si>
  <si>
    <t>only explain 15% changes, over £200</t>
  </si>
  <si>
    <t>Natwest</t>
  </si>
  <si>
    <t>Co-Opt</t>
  </si>
  <si>
    <t>Refund from Haven</t>
  </si>
  <si>
    <t>SVH Rental</t>
  </si>
  <si>
    <t>Ad hoc</t>
  </si>
  <si>
    <t>2014-15</t>
  </si>
  <si>
    <t>Election Expenses</t>
  </si>
  <si>
    <t>Ide Hill Well</t>
  </si>
  <si>
    <t>2014/15</t>
  </si>
  <si>
    <t>The Parish Council has taken over running the village hall.  Therefore, the rental of the hall is included in other income</t>
  </si>
  <si>
    <t>The net balances reconcile to the Cash Book (receipts and payments account) for the year, as follows:</t>
  </si>
  <si>
    <t>Refund to EM</t>
  </si>
  <si>
    <t>2015/16</t>
  </si>
  <si>
    <t>Stubbs Wood</t>
  </si>
  <si>
    <t>Reconciliation between Box 7 and Box 8 in Section 1 (year ended 31 March 2016)</t>
  </si>
  <si>
    <t>Opening Balance 1 April 2015</t>
  </si>
  <si>
    <t>Closing balance per cash book as at 31 March 2016</t>
  </si>
  <si>
    <t>Financial year ending 31 March 2016</t>
  </si>
  <si>
    <t>Extra expenditure: street lights, repair to village well, commissioned broadband survey, tree survey regarding purchase of Stubbs Wood, purchase of defibrillator</t>
  </si>
  <si>
    <t>repairs complete</t>
  </si>
  <si>
    <t>YEAR ENDED 31 MARCH 2016</t>
  </si>
  <si>
    <t>At 31 March 2016 the following assets were held:</t>
  </si>
  <si>
    <t>Net balances as at 31 March 2016</t>
  </si>
  <si>
    <t>Balance per bank statements as at 31 March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</si>
</sst>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3" formatCode="_-* #,##0.00_-;\-* #,##0.00_-;_-* &quot;-&quot;??_-;_-@_-"/>
    <numFmt numFmtId="164" formatCode="_-* #,##0_-;\-* #,##0_-;_-* &quot;-&quot;??_-;_-@_-"/>
  </numFmts>
  <fonts count="13" x14ac:knownFonts="1">
    <font>
      <sz val="11"/>
      <color theme="1"/>
      <name val="Calibri"/>
      <family val="2"/>
      <scheme val="minor"/>
    </font>
    <font>
      <sz val="11"/>
      <color theme="1"/>
      <name val="Calibri"/>
      <family val="2"/>
      <scheme val="minor"/>
    </font>
    <font>
      <sz val="11"/>
      <name val="Calibri"/>
      <family val="2"/>
      <scheme val="minor"/>
    </font>
    <font>
      <sz val="11"/>
      <color theme="1"/>
      <name val="Calibri"/>
      <family val="2"/>
    </font>
    <font>
      <b/>
      <i/>
      <sz val="11"/>
      <color theme="1"/>
      <name val="Calibri"/>
      <family val="2"/>
      <scheme val="minor"/>
    </font>
    <font>
      <sz val="11"/>
      <name val="Calibri"/>
      <family val="2"/>
    </font>
    <font>
      <sz val="10"/>
      <name val="Calibri"/>
      <family val="2"/>
    </font>
    <font>
      <b/>
      <u/>
      <sz val="11"/>
      <name val="Calibri"/>
      <family val="2"/>
      <scheme val="minor"/>
    </font>
    <font>
      <b/>
      <sz val="11"/>
      <name val="Calibri"/>
      <family val="2"/>
      <scheme val="minor"/>
    </font>
    <font>
      <b/>
      <u/>
      <sz val="11"/>
      <color theme="1"/>
      <name val="Calibri"/>
      <family val="2"/>
      <scheme val="minor"/>
    </font>
    <font>
      <b/>
      <sz val="14"/>
      <name val="Calibri"/>
      <family val="2"/>
      <scheme val="minor"/>
    </font>
    <font>
      <b/>
      <sz val="11"/>
      <name val="Calibri"/>
      <family val="2"/>
    </font>
    <font>
      <i/>
      <sz val="11"/>
      <name val="Calibri"/>
      <family val="2"/>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20">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14">
    <xf numFmtId="0" fontId="0" fillId="0" borderId="0" xfId="0"/>
    <xf numFmtId="0" fontId="0" fillId="0" borderId="0" xfId="0" applyBorder="1"/>
    <xf numFmtId="0" fontId="0" fillId="0" borderId="0" xfId="0" applyBorder="1" applyAlignment="1">
      <alignment horizontal="left"/>
    </xf>
    <xf numFmtId="43" fontId="0" fillId="0" borderId="0" xfId="1" applyFont="1" applyBorder="1"/>
    <xf numFmtId="0" fontId="0" fillId="0" borderId="0" xfId="0" applyBorder="1" applyAlignment="1">
      <alignment horizontal="left"/>
    </xf>
    <xf numFmtId="0" fontId="0" fillId="0" borderId="0" xfId="0" applyFont="1" applyBorder="1" applyAlignment="1">
      <alignment horizontal="left"/>
    </xf>
    <xf numFmtId="0" fontId="0" fillId="0" borderId="0" xfId="0" applyFont="1" applyBorder="1"/>
    <xf numFmtId="0" fontId="0" fillId="0" borderId="0" xfId="0" applyFont="1"/>
    <xf numFmtId="43" fontId="0" fillId="0" borderId="3" xfId="1" applyFont="1" applyBorder="1"/>
    <xf numFmtId="0" fontId="2" fillId="0" borderId="0" xfId="1" applyNumberFormat="1" applyFont="1" applyFill="1" applyBorder="1"/>
    <xf numFmtId="0" fontId="2" fillId="0" borderId="0" xfId="1" applyNumberFormat="1" applyFont="1" applyFill="1" applyBorder="1" applyAlignment="1">
      <alignment horizontal="left"/>
    </xf>
    <xf numFmtId="43" fontId="2" fillId="0" borderId="0" xfId="1" applyFont="1" applyFill="1" applyBorder="1"/>
    <xf numFmtId="0" fontId="3" fillId="0" borderId="0" xfId="0" applyNumberFormat="1" applyFont="1" applyBorder="1" applyAlignment="1">
      <alignment vertical="center"/>
    </xf>
    <xf numFmtId="0" fontId="2" fillId="0" borderId="0" xfId="1" applyNumberFormat="1" applyFont="1"/>
    <xf numFmtId="43" fontId="2" fillId="0" borderId="0" xfId="1" applyFont="1" applyBorder="1"/>
    <xf numFmtId="43" fontId="0" fillId="0" borderId="1" xfId="1" applyFont="1" applyBorder="1"/>
    <xf numFmtId="4" fontId="2" fillId="0" borderId="0" xfId="0" applyNumberFormat="1" applyFont="1" applyAlignment="1">
      <alignment wrapText="1"/>
    </xf>
    <xf numFmtId="4" fontId="5" fillId="0" borderId="0" xfId="0" applyNumberFormat="1" applyFont="1" applyBorder="1"/>
    <xf numFmtId="4" fontId="6" fillId="0" borderId="0" xfId="0" applyNumberFormat="1" applyFont="1" applyBorder="1"/>
    <xf numFmtId="0" fontId="0" fillId="0" borderId="0" xfId="0" applyAlignment="1">
      <alignment wrapText="1"/>
    </xf>
    <xf numFmtId="0" fontId="0" fillId="0" borderId="2" xfId="0" applyBorder="1"/>
    <xf numFmtId="43" fontId="0" fillId="0" borderId="2" xfId="1" applyFont="1" applyBorder="1"/>
    <xf numFmtId="0" fontId="0" fillId="0" borderId="0" xfId="0" applyAlignment="1">
      <alignment horizontal="left"/>
    </xf>
    <xf numFmtId="0" fontId="0" fillId="0" borderId="0" xfId="0" applyFont="1" applyAlignment="1">
      <alignment horizontal="left"/>
    </xf>
    <xf numFmtId="0" fontId="0" fillId="0" borderId="2" xfId="0" applyFont="1" applyBorder="1"/>
    <xf numFmtId="43" fontId="0" fillId="0" borderId="2" xfId="0" applyNumberFormat="1" applyFont="1" applyBorder="1"/>
    <xf numFmtId="43" fontId="0" fillId="0" borderId="0" xfId="0" applyNumberFormat="1" applyFont="1"/>
    <xf numFmtId="0" fontId="2" fillId="0" borderId="0" xfId="0" applyFont="1" applyFill="1"/>
    <xf numFmtId="0" fontId="7" fillId="0" borderId="0" xfId="0" applyFont="1" applyFill="1"/>
    <xf numFmtId="4" fontId="2" fillId="0" borderId="0" xfId="0" applyNumberFormat="1" applyFont="1" applyFill="1"/>
    <xf numFmtId="43" fontId="8" fillId="0" borderId="0" xfId="1" applyFont="1" applyFill="1"/>
    <xf numFmtId="0" fontId="8" fillId="0" borderId="0" xfId="0" applyFont="1" applyFill="1"/>
    <xf numFmtId="43" fontId="8" fillId="0" borderId="0" xfId="0" applyNumberFormat="1" applyFont="1" applyFill="1"/>
    <xf numFmtId="43" fontId="2" fillId="0" borderId="0" xfId="0" applyNumberFormat="1" applyFont="1" applyFill="1"/>
    <xf numFmtId="43" fontId="8" fillId="2" borderId="0" xfId="1" applyFont="1" applyFill="1"/>
    <xf numFmtId="43" fontId="0" fillId="0" borderId="0" xfId="0" applyNumberFormat="1"/>
    <xf numFmtId="15" fontId="0" fillId="0" borderId="2" xfId="0" applyNumberFormat="1" applyBorder="1"/>
    <xf numFmtId="0" fontId="0" fillId="0" borderId="0" xfId="0" applyAlignment="1">
      <alignment horizontal="left" wrapText="1"/>
    </xf>
    <xf numFmtId="0" fontId="2" fillId="0" borderId="0" xfId="1" applyNumberFormat="1" applyFont="1" applyBorder="1"/>
    <xf numFmtId="0" fontId="0" fillId="0" borderId="0" xfId="0" applyFont="1" applyBorder="1" applyAlignment="1">
      <alignment horizontal="left"/>
    </xf>
    <xf numFmtId="0" fontId="0" fillId="0" borderId="0" xfId="0" applyBorder="1" applyAlignment="1">
      <alignment horizontal="left"/>
    </xf>
    <xf numFmtId="0" fontId="0" fillId="0" borderId="0" xfId="0" applyAlignment="1"/>
    <xf numFmtId="0" fontId="9" fillId="0" borderId="0" xfId="0" applyFont="1" applyAlignment="1">
      <alignment horizontal="left"/>
    </xf>
    <xf numFmtId="0" fontId="9" fillId="0" borderId="0" xfId="0" applyFont="1"/>
    <xf numFmtId="0" fontId="0" fillId="0" borderId="0" xfId="0" applyFont="1" applyBorder="1" applyAlignment="1">
      <alignment horizontal="left"/>
    </xf>
    <xf numFmtId="43" fontId="0" fillId="0" borderId="0" xfId="1" applyFont="1" applyFill="1" applyBorder="1"/>
    <xf numFmtId="0" fontId="2" fillId="0" borderId="0" xfId="0" applyFont="1"/>
    <xf numFmtId="0" fontId="0" fillId="0" borderId="0" xfId="0" applyBorder="1" applyAlignment="1">
      <alignment horizontal="left"/>
    </xf>
    <xf numFmtId="0" fontId="2" fillId="0" borderId="0" xfId="0" applyFont="1" applyAlignment="1">
      <alignment horizontal="center" wrapText="1"/>
    </xf>
    <xf numFmtId="43" fontId="2" fillId="0" borderId="0" xfId="1" applyFont="1"/>
    <xf numFmtId="0" fontId="2" fillId="0" borderId="10" xfId="0" applyFont="1" applyBorder="1"/>
    <xf numFmtId="0" fontId="2" fillId="0" borderId="11" xfId="0" applyFont="1" applyBorder="1"/>
    <xf numFmtId="0" fontId="2" fillId="0" borderId="12" xfId="0" applyFont="1" applyBorder="1"/>
    <xf numFmtId="0" fontId="2" fillId="0" borderId="13" xfId="0" applyFont="1" applyBorder="1"/>
    <xf numFmtId="0" fontId="2" fillId="0" borderId="0" xfId="0" applyFont="1" applyBorder="1"/>
    <xf numFmtId="0" fontId="2" fillId="0" borderId="14" xfId="0" applyFont="1" applyBorder="1"/>
    <xf numFmtId="0" fontId="2" fillId="0" borderId="13" xfId="0" applyFont="1" applyBorder="1" applyAlignment="1">
      <alignment horizontal="center" wrapText="1"/>
    </xf>
    <xf numFmtId="0" fontId="2" fillId="0" borderId="0" xfId="0" applyFont="1" applyBorder="1" applyAlignment="1">
      <alignment horizontal="center" wrapText="1"/>
    </xf>
    <xf numFmtId="0" fontId="2" fillId="0" borderId="14" xfId="0" applyFont="1" applyBorder="1" applyAlignment="1">
      <alignment horizontal="center" wrapText="1"/>
    </xf>
    <xf numFmtId="14" fontId="2" fillId="0" borderId="0" xfId="0" applyNumberFormat="1" applyFont="1" applyBorder="1" applyAlignment="1">
      <alignment horizontal="center" wrapText="1"/>
    </xf>
    <xf numFmtId="164" fontId="2" fillId="0" borderId="0" xfId="1" applyNumberFormat="1" applyFont="1" applyBorder="1"/>
    <xf numFmtId="164" fontId="2" fillId="0" borderId="1" xfId="1" applyNumberFormat="1" applyFont="1" applyBorder="1"/>
    <xf numFmtId="0" fontId="2" fillId="0" borderId="15" xfId="0" applyFont="1" applyBorder="1"/>
    <xf numFmtId="0" fontId="2" fillId="0" borderId="16" xfId="0" applyFont="1" applyBorder="1"/>
    <xf numFmtId="0" fontId="2" fillId="0" borderId="17" xfId="0" applyFont="1" applyBorder="1"/>
    <xf numFmtId="0" fontId="0" fillId="0" borderId="0" xfId="0" applyFont="1" applyBorder="1" applyAlignment="1">
      <alignment horizontal="left"/>
    </xf>
    <xf numFmtId="0" fontId="0" fillId="0" borderId="0" xfId="0" quotePrefix="1" applyFont="1" applyBorder="1"/>
    <xf numFmtId="4" fontId="0" fillId="0" borderId="0" xfId="0" applyNumberFormat="1" applyFont="1" applyBorder="1"/>
    <xf numFmtId="43" fontId="0" fillId="0" borderId="0" xfId="0" applyNumberFormat="1" applyFont="1" applyBorder="1"/>
    <xf numFmtId="4" fontId="2" fillId="3" borderId="0" xfId="0" applyNumberFormat="1" applyFont="1" applyFill="1"/>
    <xf numFmtId="0" fontId="0" fillId="0" borderId="0" xfId="0" applyFont="1" applyAlignment="1">
      <alignment wrapText="1"/>
    </xf>
    <xf numFmtId="0" fontId="0" fillId="0" borderId="2" xfId="0" applyFont="1" applyBorder="1" applyAlignment="1">
      <alignment wrapText="1"/>
    </xf>
    <xf numFmtId="0" fontId="0" fillId="0" borderId="2" xfId="0" applyFont="1" applyFill="1" applyBorder="1"/>
    <xf numFmtId="0" fontId="2" fillId="0" borderId="0" xfId="0" applyFont="1" applyFill="1" applyBorder="1"/>
    <xf numFmtId="0" fontId="8" fillId="0" borderId="1" xfId="0" applyFont="1" applyBorder="1"/>
    <xf numFmtId="164" fontId="8" fillId="0" borderId="1" xfId="1" applyNumberFormat="1" applyFont="1" applyBorder="1"/>
    <xf numFmtId="164" fontId="2" fillId="0" borderId="0" xfId="0" applyNumberFormat="1" applyFont="1" applyBorder="1"/>
    <xf numFmtId="0" fontId="3" fillId="0" borderId="0" xfId="0" applyFont="1" applyFill="1"/>
    <xf numFmtId="3" fontId="3" fillId="0" borderId="0" xfId="0" applyNumberFormat="1" applyFont="1" applyFill="1"/>
    <xf numFmtId="0" fontId="3" fillId="0" borderId="0" xfId="0" applyFont="1" applyFill="1" applyAlignment="1">
      <alignment horizontal="center"/>
    </xf>
    <xf numFmtId="43" fontId="3" fillId="0" borderId="0" xfId="1" applyNumberFormat="1" applyFont="1" applyFill="1"/>
    <xf numFmtId="3" fontId="3" fillId="0" borderId="0" xfId="0" applyNumberFormat="1" applyFont="1" applyFill="1" applyBorder="1"/>
    <xf numFmtId="43" fontId="3" fillId="0" borderId="0" xfId="0" applyNumberFormat="1" applyFont="1" applyFill="1"/>
    <xf numFmtId="0" fontId="3" fillId="0" borderId="0" xfId="0" quotePrefix="1" applyFont="1" applyFill="1"/>
    <xf numFmtId="0" fontId="3" fillId="0" borderId="0" xfId="0" applyFont="1" applyFill="1" applyBorder="1"/>
    <xf numFmtId="0" fontId="11" fillId="0" borderId="0" xfId="0" applyFont="1" applyFill="1"/>
    <xf numFmtId="0" fontId="5" fillId="0" borderId="0" xfId="0" applyFont="1" applyFill="1"/>
    <xf numFmtId="0" fontId="12" fillId="0" borderId="0" xfId="0" applyFont="1" applyFill="1"/>
    <xf numFmtId="0" fontId="11" fillId="0" borderId="0" xfId="0" applyFont="1" applyFill="1" applyAlignment="1">
      <alignment horizontal="center"/>
    </xf>
    <xf numFmtId="6" fontId="11" fillId="0" borderId="0" xfId="0" applyNumberFormat="1" applyFont="1" applyFill="1"/>
    <xf numFmtId="0" fontId="5" fillId="0" borderId="0" xfId="0" applyFont="1" applyFill="1" applyAlignment="1">
      <alignment horizontal="center"/>
    </xf>
    <xf numFmtId="43" fontId="11" fillId="0" borderId="0" xfId="1" applyNumberFormat="1" applyFont="1" applyFill="1"/>
    <xf numFmtId="43" fontId="5" fillId="0" borderId="0" xfId="1" applyNumberFormat="1" applyFont="1" applyFill="1"/>
    <xf numFmtId="43" fontId="11" fillId="0" borderId="1" xfId="1" applyNumberFormat="1" applyFont="1" applyFill="1" applyBorder="1"/>
    <xf numFmtId="3" fontId="11" fillId="0" borderId="0" xfId="0" applyNumberFormat="1" applyFont="1" applyFill="1" applyBorder="1"/>
    <xf numFmtId="0" fontId="11" fillId="0" borderId="0" xfId="0" applyFont="1" applyFill="1" applyAlignment="1">
      <alignment horizontal="left"/>
    </xf>
    <xf numFmtId="0" fontId="10" fillId="0" borderId="0" xfId="0" applyFont="1" applyAlignment="1">
      <alignment horizontal="center"/>
    </xf>
    <xf numFmtId="0" fontId="10" fillId="0" borderId="0" xfId="0" applyFont="1" applyAlignment="1">
      <alignment horizontal="left"/>
    </xf>
    <xf numFmtId="0" fontId="0" fillId="0" borderId="0" xfId="0" applyBorder="1" applyAlignment="1">
      <alignment horizontal="left"/>
    </xf>
    <xf numFmtId="0" fontId="0" fillId="0" borderId="0" xfId="0" applyFont="1" applyBorder="1" applyAlignment="1">
      <alignment horizontal="left"/>
    </xf>
    <xf numFmtId="0" fontId="4" fillId="0" borderId="0" xfId="0" applyFont="1" applyBorder="1" applyAlignment="1">
      <alignment horizontal="left" wrapText="1"/>
    </xf>
    <xf numFmtId="0" fontId="0" fillId="0" borderId="0" xfId="0" applyAlignment="1">
      <alignment horizontal="center"/>
    </xf>
    <xf numFmtId="0" fontId="7" fillId="0" borderId="0" xfId="0" applyFont="1" applyFill="1" applyAlignment="1">
      <alignment horizontal="left"/>
    </xf>
    <xf numFmtId="0" fontId="0" fillId="0" borderId="2" xfId="0" applyBorder="1" applyAlignment="1">
      <alignment horizontal="left" wrapText="1"/>
    </xf>
    <xf numFmtId="43" fontId="0" fillId="0" borderId="2" xfId="1" applyFont="1" applyBorder="1" applyAlignment="1">
      <alignment horizontal="center"/>
    </xf>
    <xf numFmtId="43" fontId="0" fillId="0" borderId="18" xfId="1" applyFont="1" applyBorder="1" applyAlignment="1">
      <alignment horizontal="center"/>
    </xf>
    <xf numFmtId="43" fontId="0" fillId="0" borderId="19" xfId="1" applyFont="1" applyBorder="1" applyAlignment="1">
      <alignment horizontal="center"/>
    </xf>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2" xfId="0" applyBorder="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306"/>
  <sheetViews>
    <sheetView tabSelected="1" workbookViewId="0">
      <selection activeCell="F21" sqref="F21"/>
    </sheetView>
  </sheetViews>
  <sheetFormatPr defaultRowHeight="14.5" x14ac:dyDescent="0.35"/>
  <cols>
    <col min="1" max="4" width="9.08984375" style="77"/>
    <col min="5" max="7" width="15.08984375" style="77" customWidth="1"/>
    <col min="8" max="9" width="11.54296875" style="77" bestFit="1" customWidth="1"/>
    <col min="10" max="10" width="11.54296875" style="77" customWidth="1"/>
    <col min="11" max="11" width="11.54296875" style="77" bestFit="1" customWidth="1"/>
    <col min="12" max="12" width="10.54296875" style="77" bestFit="1" customWidth="1"/>
    <col min="13" max="262" width="9.08984375" style="77"/>
    <col min="263" max="263" width="15.08984375" style="77" customWidth="1"/>
    <col min="264" max="264" width="10" style="77" bestFit="1" customWidth="1"/>
    <col min="265" max="265" width="9.08984375" style="77"/>
    <col min="266" max="266" width="11.54296875" style="77" customWidth="1"/>
    <col min="267" max="267" width="4" style="77" customWidth="1"/>
    <col min="268" max="518" width="9.08984375" style="77"/>
    <col min="519" max="519" width="15.08984375" style="77" customWidth="1"/>
    <col min="520" max="520" width="10" style="77" bestFit="1" customWidth="1"/>
    <col min="521" max="521" width="9.08984375" style="77"/>
    <col min="522" max="522" width="11.54296875" style="77" customWidth="1"/>
    <col min="523" max="523" width="4" style="77" customWidth="1"/>
    <col min="524" max="774" width="9.08984375" style="77"/>
    <col min="775" max="775" width="15.08984375" style="77" customWidth="1"/>
    <col min="776" max="776" width="10" style="77" bestFit="1" customWidth="1"/>
    <col min="777" max="777" width="9.08984375" style="77"/>
    <col min="778" max="778" width="11.54296875" style="77" customWidth="1"/>
    <col min="779" max="779" width="4" style="77" customWidth="1"/>
    <col min="780" max="1030" width="9.08984375" style="77"/>
    <col min="1031" max="1031" width="15.08984375" style="77" customWidth="1"/>
    <col min="1032" max="1032" width="10" style="77" bestFit="1" customWidth="1"/>
    <col min="1033" max="1033" width="9.08984375" style="77"/>
    <col min="1034" max="1034" width="11.54296875" style="77" customWidth="1"/>
    <col min="1035" max="1035" width="4" style="77" customWidth="1"/>
    <col min="1036" max="1286" width="9.08984375" style="77"/>
    <col min="1287" max="1287" width="15.08984375" style="77" customWidth="1"/>
    <col min="1288" max="1288" width="10" style="77" bestFit="1" customWidth="1"/>
    <col min="1289" max="1289" width="9.08984375" style="77"/>
    <col min="1290" max="1290" width="11.54296875" style="77" customWidth="1"/>
    <col min="1291" max="1291" width="4" style="77" customWidth="1"/>
    <col min="1292" max="1542" width="9.08984375" style="77"/>
    <col min="1543" max="1543" width="15.08984375" style="77" customWidth="1"/>
    <col min="1544" max="1544" width="10" style="77" bestFit="1" customWidth="1"/>
    <col min="1545" max="1545" width="9.08984375" style="77"/>
    <col min="1546" max="1546" width="11.54296875" style="77" customWidth="1"/>
    <col min="1547" max="1547" width="4" style="77" customWidth="1"/>
    <col min="1548" max="1798" width="9.08984375" style="77"/>
    <col min="1799" max="1799" width="15.08984375" style="77" customWidth="1"/>
    <col min="1800" max="1800" width="10" style="77" bestFit="1" customWidth="1"/>
    <col min="1801" max="1801" width="9.08984375" style="77"/>
    <col min="1802" max="1802" width="11.54296875" style="77" customWidth="1"/>
    <col min="1803" max="1803" width="4" style="77" customWidth="1"/>
    <col min="1804" max="2054" width="9.08984375" style="77"/>
    <col min="2055" max="2055" width="15.08984375" style="77" customWidth="1"/>
    <col min="2056" max="2056" width="10" style="77" bestFit="1" customWidth="1"/>
    <col min="2057" max="2057" width="9.08984375" style="77"/>
    <col min="2058" max="2058" width="11.54296875" style="77" customWidth="1"/>
    <col min="2059" max="2059" width="4" style="77" customWidth="1"/>
    <col min="2060" max="2310" width="9.08984375" style="77"/>
    <col min="2311" max="2311" width="15.08984375" style="77" customWidth="1"/>
    <col min="2312" max="2312" width="10" style="77" bestFit="1" customWidth="1"/>
    <col min="2313" max="2313" width="9.08984375" style="77"/>
    <col min="2314" max="2314" width="11.54296875" style="77" customWidth="1"/>
    <col min="2315" max="2315" width="4" style="77" customWidth="1"/>
    <col min="2316" max="2566" width="9.08984375" style="77"/>
    <col min="2567" max="2567" width="15.08984375" style="77" customWidth="1"/>
    <col min="2568" max="2568" width="10" style="77" bestFit="1" customWidth="1"/>
    <col min="2569" max="2569" width="9.08984375" style="77"/>
    <col min="2570" max="2570" width="11.54296875" style="77" customWidth="1"/>
    <col min="2571" max="2571" width="4" style="77" customWidth="1"/>
    <col min="2572" max="2822" width="9.08984375" style="77"/>
    <col min="2823" max="2823" width="15.08984375" style="77" customWidth="1"/>
    <col min="2824" max="2824" width="10" style="77" bestFit="1" customWidth="1"/>
    <col min="2825" max="2825" width="9.08984375" style="77"/>
    <col min="2826" max="2826" width="11.54296875" style="77" customWidth="1"/>
    <col min="2827" max="2827" width="4" style="77" customWidth="1"/>
    <col min="2828" max="3078" width="9.08984375" style="77"/>
    <col min="3079" max="3079" width="15.08984375" style="77" customWidth="1"/>
    <col min="3080" max="3080" width="10" style="77" bestFit="1" customWidth="1"/>
    <col min="3081" max="3081" width="9.08984375" style="77"/>
    <col min="3082" max="3082" width="11.54296875" style="77" customWidth="1"/>
    <col min="3083" max="3083" width="4" style="77" customWidth="1"/>
    <col min="3084" max="3334" width="9.08984375" style="77"/>
    <col min="3335" max="3335" width="15.08984375" style="77" customWidth="1"/>
    <col min="3336" max="3336" width="10" style="77" bestFit="1" customWidth="1"/>
    <col min="3337" max="3337" width="9.08984375" style="77"/>
    <col min="3338" max="3338" width="11.54296875" style="77" customWidth="1"/>
    <col min="3339" max="3339" width="4" style="77" customWidth="1"/>
    <col min="3340" max="3590" width="9.08984375" style="77"/>
    <col min="3591" max="3591" width="15.08984375" style="77" customWidth="1"/>
    <col min="3592" max="3592" width="10" style="77" bestFit="1" customWidth="1"/>
    <col min="3593" max="3593" width="9.08984375" style="77"/>
    <col min="3594" max="3594" width="11.54296875" style="77" customWidth="1"/>
    <col min="3595" max="3595" width="4" style="77" customWidth="1"/>
    <col min="3596" max="3846" width="9.08984375" style="77"/>
    <col min="3847" max="3847" width="15.08984375" style="77" customWidth="1"/>
    <col min="3848" max="3848" width="10" style="77" bestFit="1" customWidth="1"/>
    <col min="3849" max="3849" width="9.08984375" style="77"/>
    <col min="3850" max="3850" width="11.54296875" style="77" customWidth="1"/>
    <col min="3851" max="3851" width="4" style="77" customWidth="1"/>
    <col min="3852" max="4102" width="9.08984375" style="77"/>
    <col min="4103" max="4103" width="15.08984375" style="77" customWidth="1"/>
    <col min="4104" max="4104" width="10" style="77" bestFit="1" customWidth="1"/>
    <col min="4105" max="4105" width="9.08984375" style="77"/>
    <col min="4106" max="4106" width="11.54296875" style="77" customWidth="1"/>
    <col min="4107" max="4107" width="4" style="77" customWidth="1"/>
    <col min="4108" max="4358" width="9.08984375" style="77"/>
    <col min="4359" max="4359" width="15.08984375" style="77" customWidth="1"/>
    <col min="4360" max="4360" width="10" style="77" bestFit="1" customWidth="1"/>
    <col min="4361" max="4361" width="9.08984375" style="77"/>
    <col min="4362" max="4362" width="11.54296875" style="77" customWidth="1"/>
    <col min="4363" max="4363" width="4" style="77" customWidth="1"/>
    <col min="4364" max="4614" width="9.08984375" style="77"/>
    <col min="4615" max="4615" width="15.08984375" style="77" customWidth="1"/>
    <col min="4616" max="4616" width="10" style="77" bestFit="1" customWidth="1"/>
    <col min="4617" max="4617" width="9.08984375" style="77"/>
    <col min="4618" max="4618" width="11.54296875" style="77" customWidth="1"/>
    <col min="4619" max="4619" width="4" style="77" customWidth="1"/>
    <col min="4620" max="4870" width="9.08984375" style="77"/>
    <col min="4871" max="4871" width="15.08984375" style="77" customWidth="1"/>
    <col min="4872" max="4872" width="10" style="77" bestFit="1" customWidth="1"/>
    <col min="4873" max="4873" width="9.08984375" style="77"/>
    <col min="4874" max="4874" width="11.54296875" style="77" customWidth="1"/>
    <col min="4875" max="4875" width="4" style="77" customWidth="1"/>
    <col min="4876" max="5126" width="9.08984375" style="77"/>
    <col min="5127" max="5127" width="15.08984375" style="77" customWidth="1"/>
    <col min="5128" max="5128" width="10" style="77" bestFit="1" customWidth="1"/>
    <col min="5129" max="5129" width="9.08984375" style="77"/>
    <col min="5130" max="5130" width="11.54296875" style="77" customWidth="1"/>
    <col min="5131" max="5131" width="4" style="77" customWidth="1"/>
    <col min="5132" max="5382" width="9.08984375" style="77"/>
    <col min="5383" max="5383" width="15.08984375" style="77" customWidth="1"/>
    <col min="5384" max="5384" width="10" style="77" bestFit="1" customWidth="1"/>
    <col min="5385" max="5385" width="9.08984375" style="77"/>
    <col min="5386" max="5386" width="11.54296875" style="77" customWidth="1"/>
    <col min="5387" max="5387" width="4" style="77" customWidth="1"/>
    <col min="5388" max="5638" width="9.08984375" style="77"/>
    <col min="5639" max="5639" width="15.08984375" style="77" customWidth="1"/>
    <col min="5640" max="5640" width="10" style="77" bestFit="1" customWidth="1"/>
    <col min="5641" max="5641" width="9.08984375" style="77"/>
    <col min="5642" max="5642" width="11.54296875" style="77" customWidth="1"/>
    <col min="5643" max="5643" width="4" style="77" customWidth="1"/>
    <col min="5644" max="5894" width="9.08984375" style="77"/>
    <col min="5895" max="5895" width="15.08984375" style="77" customWidth="1"/>
    <col min="5896" max="5896" width="10" style="77" bestFit="1" customWidth="1"/>
    <col min="5897" max="5897" width="9.08984375" style="77"/>
    <col min="5898" max="5898" width="11.54296875" style="77" customWidth="1"/>
    <col min="5899" max="5899" width="4" style="77" customWidth="1"/>
    <col min="5900" max="6150" width="9.08984375" style="77"/>
    <col min="6151" max="6151" width="15.08984375" style="77" customWidth="1"/>
    <col min="6152" max="6152" width="10" style="77" bestFit="1" customWidth="1"/>
    <col min="6153" max="6153" width="9.08984375" style="77"/>
    <col min="6154" max="6154" width="11.54296875" style="77" customWidth="1"/>
    <col min="6155" max="6155" width="4" style="77" customWidth="1"/>
    <col min="6156" max="6406" width="9.08984375" style="77"/>
    <col min="6407" max="6407" width="15.08984375" style="77" customWidth="1"/>
    <col min="6408" max="6408" width="10" style="77" bestFit="1" customWidth="1"/>
    <col min="6409" max="6409" width="9.08984375" style="77"/>
    <col min="6410" max="6410" width="11.54296875" style="77" customWidth="1"/>
    <col min="6411" max="6411" width="4" style="77" customWidth="1"/>
    <col min="6412" max="6662" width="9.08984375" style="77"/>
    <col min="6663" max="6663" width="15.08984375" style="77" customWidth="1"/>
    <col min="6664" max="6664" width="10" style="77" bestFit="1" customWidth="1"/>
    <col min="6665" max="6665" width="9.08984375" style="77"/>
    <col min="6666" max="6666" width="11.54296875" style="77" customWidth="1"/>
    <col min="6667" max="6667" width="4" style="77" customWidth="1"/>
    <col min="6668" max="6918" width="9.08984375" style="77"/>
    <col min="6919" max="6919" width="15.08984375" style="77" customWidth="1"/>
    <col min="6920" max="6920" width="10" style="77" bestFit="1" customWidth="1"/>
    <col min="6921" max="6921" width="9.08984375" style="77"/>
    <col min="6922" max="6922" width="11.54296875" style="77" customWidth="1"/>
    <col min="6923" max="6923" width="4" style="77" customWidth="1"/>
    <col min="6924" max="7174" width="9.08984375" style="77"/>
    <col min="7175" max="7175" width="15.08984375" style="77" customWidth="1"/>
    <col min="7176" max="7176" width="10" style="77" bestFit="1" customWidth="1"/>
    <col min="7177" max="7177" width="9.08984375" style="77"/>
    <col min="7178" max="7178" width="11.54296875" style="77" customWidth="1"/>
    <col min="7179" max="7179" width="4" style="77" customWidth="1"/>
    <col min="7180" max="7430" width="9.08984375" style="77"/>
    <col min="7431" max="7431" width="15.08984375" style="77" customWidth="1"/>
    <col min="7432" max="7432" width="10" style="77" bestFit="1" customWidth="1"/>
    <col min="7433" max="7433" width="9.08984375" style="77"/>
    <col min="7434" max="7434" width="11.54296875" style="77" customWidth="1"/>
    <col min="7435" max="7435" width="4" style="77" customWidth="1"/>
    <col min="7436" max="7686" width="9.08984375" style="77"/>
    <col min="7687" max="7687" width="15.08984375" style="77" customWidth="1"/>
    <col min="7688" max="7688" width="10" style="77" bestFit="1" customWidth="1"/>
    <col min="7689" max="7689" width="9.08984375" style="77"/>
    <col min="7690" max="7690" width="11.54296875" style="77" customWidth="1"/>
    <col min="7691" max="7691" width="4" style="77" customWidth="1"/>
    <col min="7692" max="7942" width="9.08984375" style="77"/>
    <col min="7943" max="7943" width="15.08984375" style="77" customWidth="1"/>
    <col min="7944" max="7944" width="10" style="77" bestFit="1" customWidth="1"/>
    <col min="7945" max="7945" width="9.08984375" style="77"/>
    <col min="7946" max="7946" width="11.54296875" style="77" customWidth="1"/>
    <col min="7947" max="7947" width="4" style="77" customWidth="1"/>
    <col min="7948" max="8198" width="9.08984375" style="77"/>
    <col min="8199" max="8199" width="15.08984375" style="77" customWidth="1"/>
    <col min="8200" max="8200" width="10" style="77" bestFit="1" customWidth="1"/>
    <col min="8201" max="8201" width="9.08984375" style="77"/>
    <col min="8202" max="8202" width="11.54296875" style="77" customWidth="1"/>
    <col min="8203" max="8203" width="4" style="77" customWidth="1"/>
    <col min="8204" max="8454" width="9.08984375" style="77"/>
    <col min="8455" max="8455" width="15.08984375" style="77" customWidth="1"/>
    <col min="8456" max="8456" width="10" style="77" bestFit="1" customWidth="1"/>
    <col min="8457" max="8457" width="9.08984375" style="77"/>
    <col min="8458" max="8458" width="11.54296875" style="77" customWidth="1"/>
    <col min="8459" max="8459" width="4" style="77" customWidth="1"/>
    <col min="8460" max="8710" width="9.08984375" style="77"/>
    <col min="8711" max="8711" width="15.08984375" style="77" customWidth="1"/>
    <col min="8712" max="8712" width="10" style="77" bestFit="1" customWidth="1"/>
    <col min="8713" max="8713" width="9.08984375" style="77"/>
    <col min="8714" max="8714" width="11.54296875" style="77" customWidth="1"/>
    <col min="8715" max="8715" width="4" style="77" customWidth="1"/>
    <col min="8716" max="8966" width="9.08984375" style="77"/>
    <col min="8967" max="8967" width="15.08984375" style="77" customWidth="1"/>
    <col min="8968" max="8968" width="10" style="77" bestFit="1" customWidth="1"/>
    <col min="8969" max="8969" width="9.08984375" style="77"/>
    <col min="8970" max="8970" width="11.54296875" style="77" customWidth="1"/>
    <col min="8971" max="8971" width="4" style="77" customWidth="1"/>
    <col min="8972" max="9222" width="9.08984375" style="77"/>
    <col min="9223" max="9223" width="15.08984375" style="77" customWidth="1"/>
    <col min="9224" max="9224" width="10" style="77" bestFit="1" customWidth="1"/>
    <col min="9225" max="9225" width="9.08984375" style="77"/>
    <col min="9226" max="9226" width="11.54296875" style="77" customWidth="1"/>
    <col min="9227" max="9227" width="4" style="77" customWidth="1"/>
    <col min="9228" max="9478" width="9.08984375" style="77"/>
    <col min="9479" max="9479" width="15.08984375" style="77" customWidth="1"/>
    <col min="9480" max="9480" width="10" style="77" bestFit="1" customWidth="1"/>
    <col min="9481" max="9481" width="9.08984375" style="77"/>
    <col min="9482" max="9482" width="11.54296875" style="77" customWidth="1"/>
    <col min="9483" max="9483" width="4" style="77" customWidth="1"/>
    <col min="9484" max="9734" width="9.08984375" style="77"/>
    <col min="9735" max="9735" width="15.08984375" style="77" customWidth="1"/>
    <col min="9736" max="9736" width="10" style="77" bestFit="1" customWidth="1"/>
    <col min="9737" max="9737" width="9.08984375" style="77"/>
    <col min="9738" max="9738" width="11.54296875" style="77" customWidth="1"/>
    <col min="9739" max="9739" width="4" style="77" customWidth="1"/>
    <col min="9740" max="9990" width="9.08984375" style="77"/>
    <col min="9991" max="9991" width="15.08984375" style="77" customWidth="1"/>
    <col min="9992" max="9992" width="10" style="77" bestFit="1" customWidth="1"/>
    <col min="9993" max="9993" width="9.08984375" style="77"/>
    <col min="9994" max="9994" width="11.54296875" style="77" customWidth="1"/>
    <col min="9995" max="9995" width="4" style="77" customWidth="1"/>
    <col min="9996" max="10246" width="9.08984375" style="77"/>
    <col min="10247" max="10247" width="15.08984375" style="77" customWidth="1"/>
    <col min="10248" max="10248" width="10" style="77" bestFit="1" customWidth="1"/>
    <col min="10249" max="10249" width="9.08984375" style="77"/>
    <col min="10250" max="10250" width="11.54296875" style="77" customWidth="1"/>
    <col min="10251" max="10251" width="4" style="77" customWidth="1"/>
    <col min="10252" max="10502" width="9.08984375" style="77"/>
    <col min="10503" max="10503" width="15.08984375" style="77" customWidth="1"/>
    <col min="10504" max="10504" width="10" style="77" bestFit="1" customWidth="1"/>
    <col min="10505" max="10505" width="9.08984375" style="77"/>
    <col min="10506" max="10506" width="11.54296875" style="77" customWidth="1"/>
    <col min="10507" max="10507" width="4" style="77" customWidth="1"/>
    <col min="10508" max="10758" width="9.08984375" style="77"/>
    <col min="10759" max="10759" width="15.08984375" style="77" customWidth="1"/>
    <col min="10760" max="10760" width="10" style="77" bestFit="1" customWidth="1"/>
    <col min="10761" max="10761" width="9.08984375" style="77"/>
    <col min="10762" max="10762" width="11.54296875" style="77" customWidth="1"/>
    <col min="10763" max="10763" width="4" style="77" customWidth="1"/>
    <col min="10764" max="11014" width="9.08984375" style="77"/>
    <col min="11015" max="11015" width="15.08984375" style="77" customWidth="1"/>
    <col min="11016" max="11016" width="10" style="77" bestFit="1" customWidth="1"/>
    <col min="11017" max="11017" width="9.08984375" style="77"/>
    <col min="11018" max="11018" width="11.54296875" style="77" customWidth="1"/>
    <col min="11019" max="11019" width="4" style="77" customWidth="1"/>
    <col min="11020" max="11270" width="9.08984375" style="77"/>
    <col min="11271" max="11271" width="15.08984375" style="77" customWidth="1"/>
    <col min="11272" max="11272" width="10" style="77" bestFit="1" customWidth="1"/>
    <col min="11273" max="11273" width="9.08984375" style="77"/>
    <col min="11274" max="11274" width="11.54296875" style="77" customWidth="1"/>
    <col min="11275" max="11275" width="4" style="77" customWidth="1"/>
    <col min="11276" max="11526" width="9.08984375" style="77"/>
    <col min="11527" max="11527" width="15.08984375" style="77" customWidth="1"/>
    <col min="11528" max="11528" width="10" style="77" bestFit="1" customWidth="1"/>
    <col min="11529" max="11529" width="9.08984375" style="77"/>
    <col min="11530" max="11530" width="11.54296875" style="77" customWidth="1"/>
    <col min="11531" max="11531" width="4" style="77" customWidth="1"/>
    <col min="11532" max="11782" width="9.08984375" style="77"/>
    <col min="11783" max="11783" width="15.08984375" style="77" customWidth="1"/>
    <col min="11784" max="11784" width="10" style="77" bestFit="1" customWidth="1"/>
    <col min="11785" max="11785" width="9.08984375" style="77"/>
    <col min="11786" max="11786" width="11.54296875" style="77" customWidth="1"/>
    <col min="11787" max="11787" width="4" style="77" customWidth="1"/>
    <col min="11788" max="12038" width="9.08984375" style="77"/>
    <col min="12039" max="12039" width="15.08984375" style="77" customWidth="1"/>
    <col min="12040" max="12040" width="10" style="77" bestFit="1" customWidth="1"/>
    <col min="12041" max="12041" width="9.08984375" style="77"/>
    <col min="12042" max="12042" width="11.54296875" style="77" customWidth="1"/>
    <col min="12043" max="12043" width="4" style="77" customWidth="1"/>
    <col min="12044" max="12294" width="9.08984375" style="77"/>
    <col min="12295" max="12295" width="15.08984375" style="77" customWidth="1"/>
    <col min="12296" max="12296" width="10" style="77" bestFit="1" customWidth="1"/>
    <col min="12297" max="12297" width="9.08984375" style="77"/>
    <col min="12298" max="12298" width="11.54296875" style="77" customWidth="1"/>
    <col min="12299" max="12299" width="4" style="77" customWidth="1"/>
    <col min="12300" max="12550" width="9.08984375" style="77"/>
    <col min="12551" max="12551" width="15.08984375" style="77" customWidth="1"/>
    <col min="12552" max="12552" width="10" style="77" bestFit="1" customWidth="1"/>
    <col min="12553" max="12553" width="9.08984375" style="77"/>
    <col min="12554" max="12554" width="11.54296875" style="77" customWidth="1"/>
    <col min="12555" max="12555" width="4" style="77" customWidth="1"/>
    <col min="12556" max="12806" width="9.08984375" style="77"/>
    <col min="12807" max="12807" width="15.08984375" style="77" customWidth="1"/>
    <col min="12808" max="12808" width="10" style="77" bestFit="1" customWidth="1"/>
    <col min="12809" max="12809" width="9.08984375" style="77"/>
    <col min="12810" max="12810" width="11.54296875" style="77" customWidth="1"/>
    <col min="12811" max="12811" width="4" style="77" customWidth="1"/>
    <col min="12812" max="13062" width="9.08984375" style="77"/>
    <col min="13063" max="13063" width="15.08984375" style="77" customWidth="1"/>
    <col min="13064" max="13064" width="10" style="77" bestFit="1" customWidth="1"/>
    <col min="13065" max="13065" width="9.08984375" style="77"/>
    <col min="13066" max="13066" width="11.54296875" style="77" customWidth="1"/>
    <col min="13067" max="13067" width="4" style="77" customWidth="1"/>
    <col min="13068" max="13318" width="9.08984375" style="77"/>
    <col min="13319" max="13319" width="15.08984375" style="77" customWidth="1"/>
    <col min="13320" max="13320" width="10" style="77" bestFit="1" customWidth="1"/>
    <col min="13321" max="13321" width="9.08984375" style="77"/>
    <col min="13322" max="13322" width="11.54296875" style="77" customWidth="1"/>
    <col min="13323" max="13323" width="4" style="77" customWidth="1"/>
    <col min="13324" max="13574" width="9.08984375" style="77"/>
    <col min="13575" max="13575" width="15.08984375" style="77" customWidth="1"/>
    <col min="13576" max="13576" width="10" style="77" bestFit="1" customWidth="1"/>
    <col min="13577" max="13577" width="9.08984375" style="77"/>
    <col min="13578" max="13578" width="11.54296875" style="77" customWidth="1"/>
    <col min="13579" max="13579" width="4" style="77" customWidth="1"/>
    <col min="13580" max="13830" width="9.08984375" style="77"/>
    <col min="13831" max="13831" width="15.08984375" style="77" customWidth="1"/>
    <col min="13832" max="13832" width="10" style="77" bestFit="1" customWidth="1"/>
    <col min="13833" max="13833" width="9.08984375" style="77"/>
    <col min="13834" max="13834" width="11.54296875" style="77" customWidth="1"/>
    <col min="13835" max="13835" width="4" style="77" customWidth="1"/>
    <col min="13836" max="14086" width="9.08984375" style="77"/>
    <col min="14087" max="14087" width="15.08984375" style="77" customWidth="1"/>
    <col min="14088" max="14088" width="10" style="77" bestFit="1" customWidth="1"/>
    <col min="14089" max="14089" width="9.08984375" style="77"/>
    <col min="14090" max="14090" width="11.54296875" style="77" customWidth="1"/>
    <col min="14091" max="14091" width="4" style="77" customWidth="1"/>
    <col min="14092" max="14342" width="9.08984375" style="77"/>
    <col min="14343" max="14343" width="15.08984375" style="77" customWidth="1"/>
    <col min="14344" max="14344" width="10" style="77" bestFit="1" customWidth="1"/>
    <col min="14345" max="14345" width="9.08984375" style="77"/>
    <col min="14346" max="14346" width="11.54296875" style="77" customWidth="1"/>
    <col min="14347" max="14347" width="4" style="77" customWidth="1"/>
    <col min="14348" max="14598" width="9.08984375" style="77"/>
    <col min="14599" max="14599" width="15.08984375" style="77" customWidth="1"/>
    <col min="14600" max="14600" width="10" style="77" bestFit="1" customWidth="1"/>
    <col min="14601" max="14601" width="9.08984375" style="77"/>
    <col min="14602" max="14602" width="11.54296875" style="77" customWidth="1"/>
    <col min="14603" max="14603" width="4" style="77" customWidth="1"/>
    <col min="14604" max="14854" width="9.08984375" style="77"/>
    <col min="14855" max="14855" width="15.08984375" style="77" customWidth="1"/>
    <col min="14856" max="14856" width="10" style="77" bestFit="1" customWidth="1"/>
    <col min="14857" max="14857" width="9.08984375" style="77"/>
    <col min="14858" max="14858" width="11.54296875" style="77" customWidth="1"/>
    <col min="14859" max="14859" width="4" style="77" customWidth="1"/>
    <col min="14860" max="15110" width="9.08984375" style="77"/>
    <col min="15111" max="15111" width="15.08984375" style="77" customWidth="1"/>
    <col min="15112" max="15112" width="10" style="77" bestFit="1" customWidth="1"/>
    <col min="15113" max="15113" width="9.08984375" style="77"/>
    <col min="15114" max="15114" width="11.54296875" style="77" customWidth="1"/>
    <col min="15115" max="15115" width="4" style="77" customWidth="1"/>
    <col min="15116" max="15366" width="9.08984375" style="77"/>
    <col min="15367" max="15367" width="15.08984375" style="77" customWidth="1"/>
    <col min="15368" max="15368" width="10" style="77" bestFit="1" customWidth="1"/>
    <col min="15369" max="15369" width="9.08984375" style="77"/>
    <col min="15370" max="15370" width="11.54296875" style="77" customWidth="1"/>
    <col min="15371" max="15371" width="4" style="77" customWidth="1"/>
    <col min="15372" max="15622" width="9.08984375" style="77"/>
    <col min="15623" max="15623" width="15.08984375" style="77" customWidth="1"/>
    <col min="15624" max="15624" width="10" style="77" bestFit="1" customWidth="1"/>
    <col min="15625" max="15625" width="9.08984375" style="77"/>
    <col min="15626" max="15626" width="11.54296875" style="77" customWidth="1"/>
    <col min="15627" max="15627" width="4" style="77" customWidth="1"/>
    <col min="15628" max="15878" width="9.08984375" style="77"/>
    <col min="15879" max="15879" width="15.08984375" style="77" customWidth="1"/>
    <col min="15880" max="15880" width="10" style="77" bestFit="1" customWidth="1"/>
    <col min="15881" max="15881" width="9.08984375" style="77"/>
    <col min="15882" max="15882" width="11.54296875" style="77" customWidth="1"/>
    <col min="15883" max="15883" width="4" style="77" customWidth="1"/>
    <col min="15884" max="16134" width="9.08984375" style="77"/>
    <col min="16135" max="16135" width="15.08984375" style="77" customWidth="1"/>
    <col min="16136" max="16136" width="10" style="77" bestFit="1" customWidth="1"/>
    <col min="16137" max="16137" width="9.08984375" style="77"/>
    <col min="16138" max="16138" width="11.54296875" style="77" customWidth="1"/>
    <col min="16139" max="16139" width="4" style="77" customWidth="1"/>
    <col min="16140" max="16384" width="9.08984375" style="77"/>
  </cols>
  <sheetData>
    <row r="1" spans="1:25" x14ac:dyDescent="0.35">
      <c r="A1" s="85" t="s">
        <v>0</v>
      </c>
      <c r="Q1" s="85"/>
    </row>
    <row r="2" spans="1:25" x14ac:dyDescent="0.35">
      <c r="A2" s="85"/>
    </row>
    <row r="3" spans="1:25" x14ac:dyDescent="0.35">
      <c r="A3" s="85" t="s">
        <v>156</v>
      </c>
      <c r="O3" s="85"/>
      <c r="Q3" s="85"/>
    </row>
    <row r="5" spans="1:25" x14ac:dyDescent="0.35">
      <c r="A5" s="85" t="s">
        <v>1</v>
      </c>
      <c r="Q5" s="86"/>
    </row>
    <row r="7" spans="1:25" x14ac:dyDescent="0.35">
      <c r="A7" s="86" t="s">
        <v>126</v>
      </c>
      <c r="O7" s="85"/>
      <c r="T7" s="85"/>
    </row>
    <row r="8" spans="1:25" x14ac:dyDescent="0.35">
      <c r="A8" s="77" t="s">
        <v>127</v>
      </c>
      <c r="O8" s="85"/>
      <c r="T8" s="87"/>
    </row>
    <row r="9" spans="1:25" x14ac:dyDescent="0.35">
      <c r="A9" s="77" t="s">
        <v>128</v>
      </c>
      <c r="T9" s="87"/>
      <c r="X9" s="78"/>
    </row>
    <row r="10" spans="1:25" x14ac:dyDescent="0.35">
      <c r="A10" s="77" t="s">
        <v>129</v>
      </c>
      <c r="Q10" s="86"/>
      <c r="T10" s="87"/>
      <c r="X10" s="78"/>
    </row>
    <row r="11" spans="1:25" x14ac:dyDescent="0.35">
      <c r="A11" s="77" t="s">
        <v>130</v>
      </c>
    </row>
    <row r="12" spans="1:25" x14ac:dyDescent="0.35">
      <c r="A12" s="85"/>
      <c r="K12" s="88"/>
      <c r="L12" s="88"/>
      <c r="O12" s="85"/>
      <c r="V12" s="89"/>
    </row>
    <row r="13" spans="1:25" x14ac:dyDescent="0.35">
      <c r="A13" s="95" t="s">
        <v>157</v>
      </c>
      <c r="K13" s="79"/>
      <c r="L13" s="79"/>
      <c r="V13" s="89"/>
    </row>
    <row r="14" spans="1:25" x14ac:dyDescent="0.35">
      <c r="A14" s="85"/>
      <c r="Q14" s="85"/>
      <c r="V14" s="88"/>
      <c r="W14" s="88"/>
      <c r="X14" s="88"/>
    </row>
    <row r="15" spans="1:25" x14ac:dyDescent="0.35">
      <c r="F15" s="77" t="s">
        <v>148</v>
      </c>
      <c r="G15" s="77" t="s">
        <v>144</v>
      </c>
      <c r="H15" s="77" t="s">
        <v>131</v>
      </c>
      <c r="I15" s="88" t="s">
        <v>2</v>
      </c>
      <c r="J15" s="88" t="s">
        <v>3</v>
      </c>
      <c r="K15" s="88" t="s">
        <v>4</v>
      </c>
      <c r="L15" s="88"/>
      <c r="M15" s="88"/>
      <c r="P15" s="88"/>
      <c r="Q15" s="88"/>
      <c r="R15" s="85"/>
    </row>
    <row r="16" spans="1:25" x14ac:dyDescent="0.35">
      <c r="I16" s="88" t="s">
        <v>5</v>
      </c>
      <c r="J16" s="88" t="s">
        <v>5</v>
      </c>
      <c r="K16" s="88" t="s">
        <v>5</v>
      </c>
      <c r="L16" s="88"/>
      <c r="M16" s="88"/>
      <c r="P16" s="88"/>
      <c r="Q16" s="88"/>
      <c r="W16" s="88"/>
      <c r="X16" s="85"/>
      <c r="Y16" s="88"/>
    </row>
    <row r="17" spans="1:25" x14ac:dyDescent="0.35">
      <c r="A17" s="85" t="s">
        <v>6</v>
      </c>
      <c r="L17" s="88"/>
      <c r="M17" s="88"/>
      <c r="P17" s="88"/>
      <c r="Q17" s="88"/>
      <c r="W17" s="88"/>
      <c r="X17" s="85"/>
      <c r="Y17" s="88"/>
    </row>
    <row r="18" spans="1:25" x14ac:dyDescent="0.35">
      <c r="A18" s="85"/>
      <c r="L18" s="88"/>
      <c r="M18" s="88"/>
      <c r="P18" s="88"/>
      <c r="Q18" s="88"/>
      <c r="W18" s="88"/>
      <c r="X18" s="85"/>
      <c r="Y18" s="88"/>
    </row>
    <row r="19" spans="1:25" x14ac:dyDescent="0.35">
      <c r="A19" s="87" t="s">
        <v>7</v>
      </c>
      <c r="F19" s="77">
        <v>237567.9</v>
      </c>
      <c r="G19" s="77">
        <v>230648.45</v>
      </c>
      <c r="H19" s="77">
        <v>223930.53</v>
      </c>
      <c r="I19" s="80">
        <v>217408.28</v>
      </c>
      <c r="J19" s="80">
        <v>211076</v>
      </c>
      <c r="K19" s="80">
        <v>204928</v>
      </c>
      <c r="L19" s="78"/>
      <c r="Q19" s="78"/>
      <c r="R19" s="85"/>
      <c r="X19" s="85"/>
      <c r="Y19" s="88"/>
    </row>
    <row r="20" spans="1:25" x14ac:dyDescent="0.35">
      <c r="A20" s="87" t="s">
        <v>8</v>
      </c>
      <c r="F20" s="77">
        <v>127500</v>
      </c>
      <c r="G20" s="77">
        <v>127500</v>
      </c>
      <c r="H20" s="77">
        <v>127500</v>
      </c>
      <c r="I20" s="80">
        <v>127500</v>
      </c>
      <c r="J20" s="80">
        <v>127500</v>
      </c>
      <c r="K20" s="80">
        <v>127500</v>
      </c>
      <c r="L20" s="78"/>
      <c r="Q20" s="78"/>
      <c r="R20" s="86"/>
      <c r="S20" s="86"/>
      <c r="T20" s="86"/>
      <c r="U20" s="86"/>
      <c r="V20" s="86"/>
      <c r="W20" s="86"/>
      <c r="X20" s="86"/>
      <c r="Y20" s="90"/>
    </row>
    <row r="21" spans="1:25" x14ac:dyDescent="0.35">
      <c r="A21" s="87" t="s">
        <v>9</v>
      </c>
      <c r="F21" s="77">
        <v>11592.74</v>
      </c>
      <c r="G21" s="77">
        <v>11255</v>
      </c>
      <c r="H21" s="77">
        <v>10927.27</v>
      </c>
      <c r="I21" s="80">
        <v>10609</v>
      </c>
      <c r="J21" s="80">
        <v>10300</v>
      </c>
      <c r="K21" s="80">
        <v>10000</v>
      </c>
      <c r="L21" s="81"/>
      <c r="Q21" s="81"/>
      <c r="R21" s="87"/>
      <c r="X21" s="78"/>
      <c r="Y21" s="78"/>
    </row>
    <row r="22" spans="1:25" x14ac:dyDescent="0.35">
      <c r="A22" s="87"/>
      <c r="I22" s="80"/>
      <c r="J22" s="91"/>
      <c r="K22" s="91"/>
      <c r="L22" s="81"/>
      <c r="Q22" s="81"/>
      <c r="R22" s="87"/>
      <c r="X22" s="78"/>
      <c r="Y22" s="78"/>
    </row>
    <row r="23" spans="1:25" x14ac:dyDescent="0.35">
      <c r="A23" s="85" t="s">
        <v>10</v>
      </c>
      <c r="I23" s="80"/>
      <c r="J23" s="80"/>
      <c r="K23" s="80"/>
      <c r="L23" s="78"/>
      <c r="R23" s="87"/>
      <c r="X23" s="81"/>
      <c r="Y23" s="81"/>
    </row>
    <row r="24" spans="1:25" x14ac:dyDescent="0.35">
      <c r="A24" s="87" t="s">
        <v>11</v>
      </c>
      <c r="F24" s="77">
        <v>929.67</v>
      </c>
      <c r="G24" s="77">
        <v>902.59</v>
      </c>
      <c r="H24" s="77">
        <v>876.3</v>
      </c>
      <c r="I24" s="80">
        <v>850.78</v>
      </c>
      <c r="J24" s="80">
        <v>826</v>
      </c>
      <c r="K24" s="80">
        <v>802</v>
      </c>
      <c r="L24" s="78"/>
      <c r="Q24" s="78"/>
      <c r="R24" s="87"/>
      <c r="X24" s="81"/>
      <c r="Y24" s="81"/>
    </row>
    <row r="25" spans="1:25" x14ac:dyDescent="0.35">
      <c r="A25" s="87" t="s">
        <v>12</v>
      </c>
      <c r="F25" s="77">
        <v>90047.46</v>
      </c>
      <c r="G25" s="77">
        <v>87424.72</v>
      </c>
      <c r="H25" s="77">
        <v>84878.37</v>
      </c>
      <c r="I25" s="80">
        <v>82406.179999999993</v>
      </c>
      <c r="J25" s="80">
        <v>116506</v>
      </c>
      <c r="K25" s="80">
        <v>114176</v>
      </c>
      <c r="L25" s="78"/>
      <c r="Q25" s="78"/>
      <c r="R25" s="85"/>
      <c r="X25" s="78"/>
      <c r="Y25" s="78"/>
    </row>
    <row r="26" spans="1:25" x14ac:dyDescent="0.35">
      <c r="A26" s="87" t="s">
        <v>13</v>
      </c>
      <c r="F26" s="77">
        <v>2484</v>
      </c>
      <c r="G26" s="77">
        <v>2411.65</v>
      </c>
      <c r="H26" s="77">
        <v>2341.41</v>
      </c>
      <c r="I26" s="80">
        <v>2273.21</v>
      </c>
      <c r="J26" s="80">
        <v>2207</v>
      </c>
      <c r="K26" s="80">
        <v>2143</v>
      </c>
      <c r="L26" s="78"/>
      <c r="R26" s="87"/>
      <c r="X26" s="78"/>
      <c r="Y26" s="78"/>
    </row>
    <row r="27" spans="1:25" x14ac:dyDescent="0.35">
      <c r="I27" s="80"/>
      <c r="J27" s="91"/>
      <c r="K27" s="91"/>
      <c r="L27" s="78"/>
      <c r="M27" s="82"/>
      <c r="R27" s="87"/>
      <c r="X27" s="78"/>
      <c r="Y27" s="78"/>
    </row>
    <row r="28" spans="1:25" x14ac:dyDescent="0.35">
      <c r="A28" s="85" t="s">
        <v>14</v>
      </c>
      <c r="I28" s="80"/>
      <c r="J28" s="80"/>
      <c r="K28" s="80"/>
      <c r="L28" s="78"/>
      <c r="P28" s="78"/>
      <c r="X28" s="78"/>
      <c r="Y28" s="78"/>
    </row>
    <row r="29" spans="1:25" x14ac:dyDescent="0.35">
      <c r="A29" s="87" t="s">
        <v>15</v>
      </c>
      <c r="F29" s="77">
        <v>25666.1</v>
      </c>
      <c r="G29" s="77">
        <v>24918.54</v>
      </c>
      <c r="H29" s="77">
        <v>24192.76</v>
      </c>
      <c r="I29" s="80">
        <v>23488.12</v>
      </c>
      <c r="J29" s="80">
        <v>22804</v>
      </c>
      <c r="K29" s="80">
        <v>22140</v>
      </c>
      <c r="L29" s="78"/>
      <c r="Q29" s="78"/>
      <c r="R29" s="85"/>
      <c r="X29" s="78"/>
      <c r="Y29" s="78"/>
    </row>
    <row r="30" spans="1:25" x14ac:dyDescent="0.35">
      <c r="A30" s="87" t="s">
        <v>16</v>
      </c>
      <c r="F30" s="77">
        <v>1241.44</v>
      </c>
      <c r="G30" s="77">
        <v>1205.28</v>
      </c>
      <c r="H30" s="77">
        <v>1170.17</v>
      </c>
      <c r="I30" s="80">
        <v>1136.0899999999999</v>
      </c>
      <c r="J30" s="80">
        <v>1103</v>
      </c>
      <c r="K30" s="80">
        <v>1071</v>
      </c>
      <c r="L30" s="78"/>
      <c r="Q30" s="78"/>
      <c r="R30" s="87"/>
      <c r="X30" s="78"/>
      <c r="Y30" s="78"/>
    </row>
    <row r="31" spans="1:25" x14ac:dyDescent="0.35">
      <c r="A31" s="87" t="s">
        <v>17</v>
      </c>
      <c r="F31" s="77">
        <v>1278.58</v>
      </c>
      <c r="G31" s="77">
        <v>1241.3399999999999</v>
      </c>
      <c r="H31" s="77">
        <v>1205.18</v>
      </c>
      <c r="I31" s="80">
        <v>1170.08</v>
      </c>
      <c r="J31" s="80">
        <v>1136</v>
      </c>
      <c r="K31" s="80">
        <v>1103</v>
      </c>
      <c r="L31" s="78"/>
      <c r="Q31" s="78"/>
      <c r="R31" s="87"/>
      <c r="X31" s="78"/>
      <c r="Y31" s="78"/>
    </row>
    <row r="32" spans="1:25" x14ac:dyDescent="0.35">
      <c r="I32" s="80"/>
      <c r="J32" s="91"/>
      <c r="K32" s="91"/>
      <c r="L32" s="78"/>
      <c r="R32" s="87"/>
      <c r="X32" s="78"/>
      <c r="Y32" s="78"/>
    </row>
    <row r="33" spans="1:25" x14ac:dyDescent="0.35">
      <c r="A33" s="85" t="s">
        <v>18</v>
      </c>
      <c r="I33" s="80"/>
      <c r="J33" s="80"/>
      <c r="K33" s="80"/>
      <c r="L33" s="78"/>
      <c r="X33" s="78"/>
      <c r="Y33" s="78"/>
    </row>
    <row r="34" spans="1:25" x14ac:dyDescent="0.35">
      <c r="A34" s="86"/>
      <c r="I34" s="80"/>
      <c r="J34" s="80"/>
      <c r="K34" s="80"/>
      <c r="L34" s="78"/>
      <c r="P34" s="78"/>
      <c r="R34" s="85"/>
      <c r="S34" s="85"/>
      <c r="X34" s="78"/>
      <c r="Y34" s="78"/>
    </row>
    <row r="35" spans="1:25" s="86" customFormat="1" x14ac:dyDescent="0.35">
      <c r="A35" s="87" t="s">
        <v>19</v>
      </c>
      <c r="F35" s="86">
        <v>1</v>
      </c>
      <c r="G35" s="86">
        <v>1</v>
      </c>
      <c r="H35" s="86">
        <v>1</v>
      </c>
      <c r="I35" s="92">
        <v>1</v>
      </c>
      <c r="J35" s="92">
        <v>5000</v>
      </c>
      <c r="K35" s="92">
        <v>5000</v>
      </c>
      <c r="Q35" s="90"/>
      <c r="R35" s="77"/>
      <c r="S35" s="77"/>
      <c r="T35" s="77"/>
      <c r="U35" s="77"/>
      <c r="V35" s="77"/>
      <c r="W35" s="88"/>
      <c r="X35" s="85"/>
      <c r="Y35" s="88"/>
    </row>
    <row r="36" spans="1:25" x14ac:dyDescent="0.35">
      <c r="A36" s="87" t="s">
        <v>20</v>
      </c>
      <c r="F36" s="77">
        <v>1</v>
      </c>
      <c r="G36" s="77">
        <v>1</v>
      </c>
      <c r="H36" s="77">
        <v>1</v>
      </c>
      <c r="I36" s="80">
        <v>1</v>
      </c>
      <c r="J36" s="80">
        <v>1</v>
      </c>
      <c r="K36" s="80">
        <v>1</v>
      </c>
      <c r="L36" s="78"/>
      <c r="P36" s="78"/>
      <c r="Q36" s="78"/>
      <c r="R36" s="87"/>
      <c r="X36" s="78"/>
      <c r="Y36" s="78"/>
    </row>
    <row r="37" spans="1:25" x14ac:dyDescent="0.35">
      <c r="A37" s="87" t="s">
        <v>21</v>
      </c>
      <c r="F37" s="77">
        <v>1</v>
      </c>
      <c r="G37" s="77">
        <v>1</v>
      </c>
      <c r="H37" s="77">
        <v>1</v>
      </c>
      <c r="I37" s="80">
        <v>1</v>
      </c>
      <c r="J37" s="80">
        <v>1</v>
      </c>
      <c r="K37" s="80">
        <v>1</v>
      </c>
      <c r="L37" s="78"/>
      <c r="P37" s="78"/>
      <c r="R37" s="87"/>
      <c r="X37" s="78"/>
      <c r="Y37" s="78"/>
    </row>
    <row r="38" spans="1:25" x14ac:dyDescent="0.35">
      <c r="A38" s="87" t="s">
        <v>22</v>
      </c>
      <c r="F38" s="77">
        <v>1</v>
      </c>
      <c r="G38" s="77">
        <v>1</v>
      </c>
      <c r="H38" s="77">
        <v>1</v>
      </c>
      <c r="I38" s="80">
        <v>1</v>
      </c>
      <c r="J38" s="80">
        <v>1</v>
      </c>
      <c r="K38" s="80">
        <v>1</v>
      </c>
      <c r="L38" s="78"/>
      <c r="Q38" s="78"/>
      <c r="R38" s="87"/>
      <c r="S38" s="87"/>
      <c r="X38" s="78"/>
      <c r="Y38" s="78"/>
    </row>
    <row r="39" spans="1:25" x14ac:dyDescent="0.35">
      <c r="A39" s="87" t="s">
        <v>23</v>
      </c>
      <c r="F39" s="77">
        <v>1</v>
      </c>
      <c r="G39" s="77">
        <v>1</v>
      </c>
      <c r="H39" s="77">
        <v>1</v>
      </c>
      <c r="I39" s="80">
        <v>1</v>
      </c>
      <c r="J39" s="80">
        <v>1</v>
      </c>
      <c r="K39" s="80">
        <v>1</v>
      </c>
      <c r="L39" s="78"/>
      <c r="Q39" s="78"/>
      <c r="R39" s="87"/>
      <c r="S39" s="87"/>
      <c r="W39" s="78"/>
    </row>
    <row r="40" spans="1:25" x14ac:dyDescent="0.35">
      <c r="A40" s="87" t="s">
        <v>24</v>
      </c>
      <c r="F40" s="77">
        <v>1</v>
      </c>
      <c r="G40" s="77">
        <v>1</v>
      </c>
      <c r="H40" s="77">
        <v>1</v>
      </c>
      <c r="I40" s="80">
        <v>1</v>
      </c>
      <c r="J40" s="80">
        <v>1</v>
      </c>
      <c r="K40" s="80">
        <v>1</v>
      </c>
      <c r="L40" s="78"/>
      <c r="Q40" s="78"/>
      <c r="R40" s="87"/>
      <c r="S40" s="87"/>
      <c r="W40" s="78"/>
    </row>
    <row r="41" spans="1:25" x14ac:dyDescent="0.35">
      <c r="A41" s="87" t="s">
        <v>25</v>
      </c>
      <c r="F41" s="77">
        <v>1</v>
      </c>
      <c r="G41" s="77">
        <v>1</v>
      </c>
      <c r="H41" s="77">
        <v>1</v>
      </c>
      <c r="I41" s="80">
        <v>1</v>
      </c>
      <c r="J41" s="80">
        <v>1</v>
      </c>
      <c r="K41" s="80">
        <v>1</v>
      </c>
      <c r="L41" s="78"/>
      <c r="Q41" s="78"/>
      <c r="R41" s="87"/>
      <c r="X41" s="78"/>
      <c r="Y41" s="78"/>
    </row>
    <row r="42" spans="1:25" x14ac:dyDescent="0.35">
      <c r="A42" s="87" t="s">
        <v>26</v>
      </c>
      <c r="F42" s="77">
        <v>1</v>
      </c>
      <c r="G42" s="77">
        <v>1</v>
      </c>
      <c r="H42" s="77">
        <v>1</v>
      </c>
      <c r="I42" s="80">
        <v>1</v>
      </c>
      <c r="J42" s="80">
        <v>1</v>
      </c>
      <c r="K42" s="80">
        <v>1</v>
      </c>
      <c r="L42" s="78"/>
      <c r="Q42" s="78"/>
      <c r="R42" s="87"/>
      <c r="X42" s="78"/>
      <c r="Y42" s="78"/>
    </row>
    <row r="43" spans="1:25" x14ac:dyDescent="0.35">
      <c r="A43" s="87" t="s">
        <v>27</v>
      </c>
      <c r="F43" s="77">
        <v>1</v>
      </c>
      <c r="G43" s="77">
        <v>1</v>
      </c>
      <c r="H43" s="77">
        <v>1</v>
      </c>
      <c r="I43" s="80">
        <v>1</v>
      </c>
      <c r="J43" s="80">
        <v>1</v>
      </c>
      <c r="K43" s="80">
        <v>1</v>
      </c>
      <c r="L43" s="78"/>
      <c r="Q43" s="78"/>
      <c r="R43" s="87"/>
      <c r="X43" s="78"/>
      <c r="Y43" s="78"/>
    </row>
    <row r="44" spans="1:25" x14ac:dyDescent="0.35">
      <c r="A44" s="87" t="s">
        <v>28</v>
      </c>
      <c r="F44" s="77">
        <v>7422.74</v>
      </c>
      <c r="G44" s="77">
        <v>7206.54</v>
      </c>
      <c r="H44" s="77">
        <v>6996.64</v>
      </c>
      <c r="I44" s="80">
        <v>6792.85</v>
      </c>
      <c r="J44" s="80">
        <v>6595</v>
      </c>
      <c r="K44" s="80">
        <v>6430</v>
      </c>
      <c r="L44" s="78"/>
      <c r="P44" s="78"/>
      <c r="R44" s="87"/>
      <c r="X44" s="78"/>
      <c r="Y44" s="78"/>
    </row>
    <row r="45" spans="1:25" x14ac:dyDescent="0.35">
      <c r="A45" s="87" t="s">
        <v>29</v>
      </c>
      <c r="F45" s="77">
        <v>621.29</v>
      </c>
      <c r="G45" s="77">
        <v>603.19000000000005</v>
      </c>
      <c r="H45" s="77">
        <v>585.62</v>
      </c>
      <c r="I45" s="80">
        <v>568.55999999999995</v>
      </c>
      <c r="J45" s="80">
        <v>552</v>
      </c>
      <c r="K45" s="80">
        <v>536</v>
      </c>
      <c r="L45" s="78"/>
      <c r="P45" s="78"/>
      <c r="R45" s="87"/>
      <c r="X45" s="78"/>
      <c r="Y45" s="78"/>
    </row>
    <row r="46" spans="1:25" x14ac:dyDescent="0.35">
      <c r="A46" s="87"/>
      <c r="I46" s="80"/>
      <c r="J46" s="80"/>
      <c r="K46" s="80"/>
      <c r="L46" s="78"/>
      <c r="R46" s="87"/>
      <c r="X46" s="78"/>
      <c r="Y46" s="78"/>
    </row>
    <row r="47" spans="1:25" ht="15" thickBot="1" x14ac:dyDescent="0.4">
      <c r="A47" s="85" t="s">
        <v>30</v>
      </c>
      <c r="F47" s="93">
        <f t="shared" ref="F47:K47" si="0">SUM(F19:F46)</f>
        <v>506360.92</v>
      </c>
      <c r="G47" s="93">
        <f t="shared" si="0"/>
        <v>495326.30000000005</v>
      </c>
      <c r="H47" s="93">
        <f t="shared" si="0"/>
        <v>484613.25</v>
      </c>
      <c r="I47" s="93">
        <f t="shared" si="0"/>
        <v>474212.15000000008</v>
      </c>
      <c r="J47" s="93">
        <f t="shared" si="0"/>
        <v>505613</v>
      </c>
      <c r="K47" s="93">
        <f t="shared" si="0"/>
        <v>495837</v>
      </c>
      <c r="L47" s="94"/>
      <c r="M47" s="94"/>
      <c r="N47" s="83"/>
      <c r="R47" s="87"/>
      <c r="X47" s="78"/>
      <c r="Y47" s="78"/>
    </row>
    <row r="48" spans="1:25" ht="15" thickTop="1" x14ac:dyDescent="0.35">
      <c r="A48" s="85"/>
      <c r="I48" s="94"/>
      <c r="J48" s="94"/>
      <c r="K48" s="94"/>
      <c r="L48" s="94"/>
      <c r="M48" s="83"/>
      <c r="O48" s="85"/>
      <c r="W48" s="78"/>
      <c r="X48" s="78"/>
    </row>
    <row r="49" spans="1:24" x14ac:dyDescent="0.35">
      <c r="A49" s="85"/>
      <c r="I49" s="94"/>
      <c r="J49" s="94"/>
      <c r="K49" s="94"/>
      <c r="L49" s="94"/>
      <c r="M49" s="83"/>
      <c r="O49" s="87"/>
      <c r="U49" s="84"/>
      <c r="V49" s="84"/>
      <c r="W49" s="81"/>
      <c r="X49" s="81"/>
    </row>
    <row r="50" spans="1:24" x14ac:dyDescent="0.35">
      <c r="J50" s="85"/>
      <c r="K50" s="78"/>
      <c r="L50" s="78"/>
      <c r="O50" s="87"/>
      <c r="S50" s="78"/>
      <c r="U50" s="84"/>
      <c r="V50" s="84"/>
      <c r="W50" s="81"/>
      <c r="X50" s="81"/>
    </row>
    <row r="51" spans="1:24" x14ac:dyDescent="0.35">
      <c r="A51" s="85"/>
      <c r="K51" s="78"/>
      <c r="L51" s="78"/>
      <c r="O51" s="87"/>
      <c r="S51" s="78"/>
      <c r="U51" s="84"/>
      <c r="V51" s="94"/>
      <c r="W51" s="94"/>
      <c r="X51" s="94"/>
    </row>
    <row r="52" spans="1:24" x14ac:dyDescent="0.35">
      <c r="A52" s="87"/>
      <c r="K52" s="78"/>
      <c r="L52" s="78"/>
      <c r="U52" s="84"/>
      <c r="V52" s="84"/>
      <c r="W52" s="84"/>
      <c r="X52" s="84"/>
    </row>
    <row r="53" spans="1:24" x14ac:dyDescent="0.35">
      <c r="A53" s="87"/>
      <c r="E53" s="78"/>
      <c r="F53" s="78"/>
      <c r="G53" s="78"/>
      <c r="K53" s="78"/>
      <c r="L53" s="78"/>
      <c r="U53" s="84"/>
      <c r="V53" s="84"/>
      <c r="W53" s="84"/>
      <c r="X53" s="84"/>
    </row>
    <row r="54" spans="1:24" x14ac:dyDescent="0.35">
      <c r="A54" s="87"/>
      <c r="E54" s="78"/>
      <c r="F54" s="78"/>
      <c r="G54" s="78"/>
      <c r="K54" s="78"/>
      <c r="L54" s="78"/>
    </row>
    <row r="55" spans="1:24" x14ac:dyDescent="0.35">
      <c r="K55" s="78"/>
      <c r="L55" s="78"/>
    </row>
    <row r="56" spans="1:24" x14ac:dyDescent="0.35">
      <c r="K56" s="78"/>
      <c r="L56" s="78"/>
    </row>
    <row r="57" spans="1:24" x14ac:dyDescent="0.35">
      <c r="K57" s="78"/>
      <c r="L57" s="78"/>
    </row>
    <row r="58" spans="1:24" x14ac:dyDescent="0.35">
      <c r="K58" s="78"/>
      <c r="L58" s="78"/>
    </row>
    <row r="59" spans="1:24" x14ac:dyDescent="0.35">
      <c r="K59" s="78"/>
      <c r="L59" s="78"/>
    </row>
    <row r="60" spans="1:24" x14ac:dyDescent="0.35">
      <c r="K60" s="78"/>
      <c r="L60" s="78"/>
    </row>
    <row r="61" spans="1:24" x14ac:dyDescent="0.35">
      <c r="K61" s="78"/>
      <c r="L61" s="78"/>
    </row>
    <row r="62" spans="1:24" x14ac:dyDescent="0.35">
      <c r="K62" s="78"/>
      <c r="L62" s="78"/>
    </row>
    <row r="63" spans="1:24" x14ac:dyDescent="0.35">
      <c r="K63" s="78"/>
      <c r="L63" s="78"/>
    </row>
    <row r="64" spans="1:24" x14ac:dyDescent="0.35">
      <c r="K64" s="78"/>
      <c r="L64" s="78"/>
    </row>
    <row r="65" spans="11:12" x14ac:dyDescent="0.35">
      <c r="K65" s="78"/>
      <c r="L65" s="78"/>
    </row>
    <row r="66" spans="11:12" x14ac:dyDescent="0.35">
      <c r="K66" s="78"/>
      <c r="L66" s="78"/>
    </row>
    <row r="67" spans="11:12" x14ac:dyDescent="0.35">
      <c r="K67" s="78"/>
      <c r="L67" s="78"/>
    </row>
    <row r="68" spans="11:12" x14ac:dyDescent="0.35">
      <c r="K68" s="78"/>
      <c r="L68" s="78"/>
    </row>
    <row r="69" spans="11:12" x14ac:dyDescent="0.35">
      <c r="K69" s="78"/>
      <c r="L69" s="78"/>
    </row>
    <row r="70" spans="11:12" x14ac:dyDescent="0.35">
      <c r="K70" s="78"/>
      <c r="L70" s="78"/>
    </row>
    <row r="71" spans="11:12" x14ac:dyDescent="0.35">
      <c r="K71" s="78"/>
      <c r="L71" s="78"/>
    </row>
    <row r="72" spans="11:12" x14ac:dyDescent="0.35">
      <c r="K72" s="78"/>
      <c r="L72" s="78"/>
    </row>
    <row r="73" spans="11:12" x14ac:dyDescent="0.35">
      <c r="K73" s="78"/>
      <c r="L73" s="78"/>
    </row>
    <row r="74" spans="11:12" x14ac:dyDescent="0.35">
      <c r="K74" s="78"/>
      <c r="L74" s="78"/>
    </row>
    <row r="75" spans="11:12" x14ac:dyDescent="0.35">
      <c r="K75" s="78"/>
      <c r="L75" s="78"/>
    </row>
    <row r="76" spans="11:12" x14ac:dyDescent="0.35">
      <c r="K76" s="78"/>
      <c r="L76" s="78"/>
    </row>
    <row r="77" spans="11:12" x14ac:dyDescent="0.35">
      <c r="K77" s="78"/>
      <c r="L77" s="78"/>
    </row>
    <row r="78" spans="11:12" x14ac:dyDescent="0.35">
      <c r="K78" s="78"/>
      <c r="L78" s="78"/>
    </row>
    <row r="79" spans="11:12" x14ac:dyDescent="0.35">
      <c r="K79" s="78"/>
      <c r="L79" s="78"/>
    </row>
    <row r="80" spans="11:12" x14ac:dyDescent="0.35">
      <c r="K80" s="78"/>
      <c r="L80" s="78"/>
    </row>
    <row r="81" spans="11:12" x14ac:dyDescent="0.35">
      <c r="K81" s="78"/>
      <c r="L81" s="78"/>
    </row>
    <row r="82" spans="11:12" x14ac:dyDescent="0.35">
      <c r="K82" s="78"/>
      <c r="L82" s="78"/>
    </row>
    <row r="83" spans="11:12" x14ac:dyDescent="0.35">
      <c r="K83" s="78"/>
      <c r="L83" s="78"/>
    </row>
    <row r="84" spans="11:12" x14ac:dyDescent="0.35">
      <c r="K84" s="78"/>
      <c r="L84" s="78"/>
    </row>
    <row r="85" spans="11:12" x14ac:dyDescent="0.35">
      <c r="K85" s="78"/>
      <c r="L85" s="78"/>
    </row>
    <row r="86" spans="11:12" x14ac:dyDescent="0.35">
      <c r="K86" s="78"/>
      <c r="L86" s="78"/>
    </row>
    <row r="87" spans="11:12" x14ac:dyDescent="0.35">
      <c r="K87" s="78"/>
      <c r="L87" s="78"/>
    </row>
    <row r="88" spans="11:12" x14ac:dyDescent="0.35">
      <c r="K88" s="78"/>
      <c r="L88" s="78"/>
    </row>
    <row r="89" spans="11:12" x14ac:dyDescent="0.35">
      <c r="K89" s="78"/>
      <c r="L89" s="78"/>
    </row>
    <row r="90" spans="11:12" x14ac:dyDescent="0.35">
      <c r="K90" s="78"/>
      <c r="L90" s="78"/>
    </row>
    <row r="91" spans="11:12" x14ac:dyDescent="0.35">
      <c r="K91" s="78"/>
      <c r="L91" s="78"/>
    </row>
    <row r="92" spans="11:12" x14ac:dyDescent="0.35">
      <c r="K92" s="78"/>
      <c r="L92" s="78"/>
    </row>
    <row r="93" spans="11:12" x14ac:dyDescent="0.35">
      <c r="K93" s="78"/>
      <c r="L93" s="78"/>
    </row>
    <row r="94" spans="11:12" x14ac:dyDescent="0.35">
      <c r="K94" s="78"/>
      <c r="L94" s="78"/>
    </row>
    <row r="95" spans="11:12" x14ac:dyDescent="0.35">
      <c r="K95" s="78"/>
      <c r="L95" s="78"/>
    </row>
    <row r="96" spans="11:12" x14ac:dyDescent="0.35">
      <c r="K96" s="78"/>
      <c r="L96" s="78"/>
    </row>
    <row r="97" spans="11:12" x14ac:dyDescent="0.35">
      <c r="K97" s="78"/>
      <c r="L97" s="78"/>
    </row>
    <row r="98" spans="11:12" x14ac:dyDescent="0.35">
      <c r="K98" s="78"/>
      <c r="L98" s="78"/>
    </row>
    <row r="99" spans="11:12" x14ac:dyDescent="0.35">
      <c r="K99" s="78"/>
      <c r="L99" s="78"/>
    </row>
    <row r="100" spans="11:12" x14ac:dyDescent="0.35">
      <c r="K100" s="78"/>
      <c r="L100" s="78"/>
    </row>
    <row r="101" spans="11:12" x14ac:dyDescent="0.35">
      <c r="K101" s="78"/>
      <c r="L101" s="78"/>
    </row>
    <row r="102" spans="11:12" x14ac:dyDescent="0.35">
      <c r="K102" s="78"/>
      <c r="L102" s="78"/>
    </row>
    <row r="103" spans="11:12" x14ac:dyDescent="0.35">
      <c r="K103" s="78"/>
      <c r="L103" s="78"/>
    </row>
    <row r="104" spans="11:12" x14ac:dyDescent="0.35">
      <c r="K104" s="78"/>
      <c r="L104" s="78"/>
    </row>
    <row r="105" spans="11:12" x14ac:dyDescent="0.35">
      <c r="K105" s="78"/>
      <c r="L105" s="78"/>
    </row>
    <row r="106" spans="11:12" x14ac:dyDescent="0.35">
      <c r="K106" s="78"/>
      <c r="L106" s="78"/>
    </row>
    <row r="107" spans="11:12" x14ac:dyDescent="0.35">
      <c r="K107" s="78"/>
      <c r="L107" s="78"/>
    </row>
    <row r="108" spans="11:12" x14ac:dyDescent="0.35">
      <c r="K108" s="78"/>
      <c r="L108" s="78"/>
    </row>
    <row r="109" spans="11:12" x14ac:dyDescent="0.35">
      <c r="K109" s="78"/>
      <c r="L109" s="78"/>
    </row>
    <row r="110" spans="11:12" x14ac:dyDescent="0.35">
      <c r="K110" s="78"/>
      <c r="L110" s="78"/>
    </row>
    <row r="111" spans="11:12" x14ac:dyDescent="0.35">
      <c r="K111" s="78"/>
      <c r="L111" s="78"/>
    </row>
    <row r="112" spans="11:12" x14ac:dyDescent="0.35">
      <c r="K112" s="78"/>
      <c r="L112" s="78"/>
    </row>
    <row r="113" spans="11:12" x14ac:dyDescent="0.35">
      <c r="K113" s="78"/>
      <c r="L113" s="78"/>
    </row>
    <row r="114" spans="11:12" x14ac:dyDescent="0.35">
      <c r="K114" s="78"/>
      <c r="L114" s="78"/>
    </row>
    <row r="115" spans="11:12" x14ac:dyDescent="0.35">
      <c r="K115" s="78"/>
      <c r="L115" s="78"/>
    </row>
    <row r="116" spans="11:12" x14ac:dyDescent="0.35">
      <c r="K116" s="78"/>
      <c r="L116" s="78"/>
    </row>
    <row r="117" spans="11:12" x14ac:dyDescent="0.35">
      <c r="K117" s="78"/>
      <c r="L117" s="78"/>
    </row>
    <row r="118" spans="11:12" x14ac:dyDescent="0.35">
      <c r="K118" s="78"/>
      <c r="L118" s="78"/>
    </row>
    <row r="119" spans="11:12" x14ac:dyDescent="0.35">
      <c r="K119" s="78"/>
      <c r="L119" s="78"/>
    </row>
    <row r="120" spans="11:12" x14ac:dyDescent="0.35">
      <c r="K120" s="78"/>
      <c r="L120" s="78"/>
    </row>
    <row r="121" spans="11:12" x14ac:dyDescent="0.35">
      <c r="K121" s="78"/>
      <c r="L121" s="78"/>
    </row>
    <row r="122" spans="11:12" x14ac:dyDescent="0.35">
      <c r="K122" s="78"/>
      <c r="L122" s="78"/>
    </row>
    <row r="123" spans="11:12" x14ac:dyDescent="0.35">
      <c r="K123" s="78"/>
      <c r="L123" s="78"/>
    </row>
    <row r="124" spans="11:12" x14ac:dyDescent="0.35">
      <c r="K124" s="78"/>
      <c r="L124" s="78"/>
    </row>
    <row r="125" spans="11:12" x14ac:dyDescent="0.35">
      <c r="K125" s="78"/>
      <c r="L125" s="78"/>
    </row>
    <row r="126" spans="11:12" x14ac:dyDescent="0.35">
      <c r="K126" s="78"/>
      <c r="L126" s="78"/>
    </row>
    <row r="127" spans="11:12" x14ac:dyDescent="0.35">
      <c r="K127" s="78"/>
      <c r="L127" s="78"/>
    </row>
    <row r="128" spans="11:12" x14ac:dyDescent="0.35">
      <c r="K128" s="78"/>
      <c r="L128" s="78"/>
    </row>
    <row r="129" spans="11:12" x14ac:dyDescent="0.35">
      <c r="K129" s="78"/>
      <c r="L129" s="78"/>
    </row>
    <row r="130" spans="11:12" x14ac:dyDescent="0.35">
      <c r="K130" s="78"/>
      <c r="L130" s="78"/>
    </row>
    <row r="131" spans="11:12" x14ac:dyDescent="0.35">
      <c r="K131" s="78"/>
      <c r="L131" s="78"/>
    </row>
    <row r="132" spans="11:12" x14ac:dyDescent="0.35">
      <c r="K132" s="78"/>
      <c r="L132" s="78"/>
    </row>
    <row r="133" spans="11:12" x14ac:dyDescent="0.35">
      <c r="K133" s="78"/>
      <c r="L133" s="78"/>
    </row>
    <row r="134" spans="11:12" x14ac:dyDescent="0.35">
      <c r="K134" s="78"/>
      <c r="L134" s="78"/>
    </row>
    <row r="135" spans="11:12" x14ac:dyDescent="0.35">
      <c r="K135" s="78"/>
      <c r="L135" s="78"/>
    </row>
    <row r="136" spans="11:12" x14ac:dyDescent="0.35">
      <c r="K136" s="78"/>
      <c r="L136" s="78"/>
    </row>
    <row r="137" spans="11:12" x14ac:dyDescent="0.35">
      <c r="K137" s="78"/>
      <c r="L137" s="78"/>
    </row>
    <row r="138" spans="11:12" x14ac:dyDescent="0.35">
      <c r="K138" s="78"/>
      <c r="L138" s="78"/>
    </row>
    <row r="139" spans="11:12" x14ac:dyDescent="0.35">
      <c r="K139" s="78"/>
      <c r="L139" s="78"/>
    </row>
    <row r="140" spans="11:12" x14ac:dyDescent="0.35">
      <c r="K140" s="78"/>
      <c r="L140" s="78"/>
    </row>
    <row r="141" spans="11:12" x14ac:dyDescent="0.35">
      <c r="K141" s="78"/>
      <c r="L141" s="78"/>
    </row>
    <row r="142" spans="11:12" x14ac:dyDescent="0.35">
      <c r="K142" s="78"/>
      <c r="L142" s="78"/>
    </row>
    <row r="143" spans="11:12" x14ac:dyDescent="0.35">
      <c r="K143" s="78"/>
      <c r="L143" s="78"/>
    </row>
    <row r="144" spans="11:12" x14ac:dyDescent="0.35">
      <c r="K144" s="78"/>
      <c r="L144" s="78"/>
    </row>
    <row r="145" spans="11:12" x14ac:dyDescent="0.35">
      <c r="K145" s="78"/>
      <c r="L145" s="78"/>
    </row>
    <row r="146" spans="11:12" x14ac:dyDescent="0.35">
      <c r="K146" s="78"/>
      <c r="L146" s="78"/>
    </row>
    <row r="147" spans="11:12" x14ac:dyDescent="0.35">
      <c r="K147" s="78"/>
      <c r="L147" s="78"/>
    </row>
    <row r="148" spans="11:12" x14ac:dyDescent="0.35">
      <c r="K148" s="78"/>
      <c r="L148" s="78"/>
    </row>
    <row r="149" spans="11:12" x14ac:dyDescent="0.35">
      <c r="K149" s="78"/>
      <c r="L149" s="78"/>
    </row>
    <row r="150" spans="11:12" x14ac:dyDescent="0.35">
      <c r="K150" s="78"/>
      <c r="L150" s="78"/>
    </row>
    <row r="151" spans="11:12" x14ac:dyDescent="0.35">
      <c r="K151" s="78"/>
      <c r="L151" s="78"/>
    </row>
    <row r="152" spans="11:12" x14ac:dyDescent="0.35">
      <c r="K152" s="78"/>
      <c r="L152" s="78"/>
    </row>
    <row r="153" spans="11:12" x14ac:dyDescent="0.35">
      <c r="K153" s="78"/>
      <c r="L153" s="78"/>
    </row>
    <row r="154" spans="11:12" x14ac:dyDescent="0.35">
      <c r="K154" s="78"/>
      <c r="L154" s="78"/>
    </row>
    <row r="155" spans="11:12" x14ac:dyDescent="0.35">
      <c r="K155" s="78"/>
      <c r="L155" s="78"/>
    </row>
    <row r="156" spans="11:12" x14ac:dyDescent="0.35">
      <c r="K156" s="78"/>
      <c r="L156" s="78"/>
    </row>
    <row r="157" spans="11:12" x14ac:dyDescent="0.35">
      <c r="K157" s="78"/>
      <c r="L157" s="78"/>
    </row>
    <row r="158" spans="11:12" x14ac:dyDescent="0.35">
      <c r="K158" s="78"/>
      <c r="L158" s="78"/>
    </row>
    <row r="159" spans="11:12" x14ac:dyDescent="0.35">
      <c r="K159" s="78"/>
      <c r="L159" s="78"/>
    </row>
    <row r="160" spans="11:12" x14ac:dyDescent="0.35">
      <c r="K160" s="78"/>
      <c r="L160" s="78"/>
    </row>
    <row r="161" spans="11:12" x14ac:dyDescent="0.35">
      <c r="K161" s="78"/>
      <c r="L161" s="78"/>
    </row>
    <row r="162" spans="11:12" x14ac:dyDescent="0.35">
      <c r="K162" s="78"/>
      <c r="L162" s="78"/>
    </row>
    <row r="163" spans="11:12" x14ac:dyDescent="0.35">
      <c r="K163" s="78"/>
      <c r="L163" s="78"/>
    </row>
    <row r="164" spans="11:12" x14ac:dyDescent="0.35">
      <c r="K164" s="78"/>
      <c r="L164" s="78"/>
    </row>
    <row r="165" spans="11:12" x14ac:dyDescent="0.35">
      <c r="K165" s="78"/>
      <c r="L165" s="78"/>
    </row>
    <row r="166" spans="11:12" x14ac:dyDescent="0.35">
      <c r="K166" s="78"/>
      <c r="L166" s="78"/>
    </row>
    <row r="167" spans="11:12" x14ac:dyDescent="0.35">
      <c r="K167" s="78"/>
      <c r="L167" s="78"/>
    </row>
    <row r="168" spans="11:12" x14ac:dyDescent="0.35">
      <c r="K168" s="78"/>
      <c r="L168" s="78"/>
    </row>
    <row r="169" spans="11:12" x14ac:dyDescent="0.35">
      <c r="K169" s="78"/>
      <c r="L169" s="78"/>
    </row>
    <row r="170" spans="11:12" x14ac:dyDescent="0.35">
      <c r="K170" s="78"/>
      <c r="L170" s="78"/>
    </row>
    <row r="171" spans="11:12" x14ac:dyDescent="0.35">
      <c r="K171" s="78"/>
      <c r="L171" s="78"/>
    </row>
    <row r="172" spans="11:12" x14ac:dyDescent="0.35">
      <c r="K172" s="78"/>
      <c r="L172" s="78"/>
    </row>
    <row r="173" spans="11:12" x14ac:dyDescent="0.35">
      <c r="K173" s="78"/>
      <c r="L173" s="78"/>
    </row>
    <row r="174" spans="11:12" x14ac:dyDescent="0.35">
      <c r="K174" s="78"/>
      <c r="L174" s="78"/>
    </row>
    <row r="175" spans="11:12" x14ac:dyDescent="0.35">
      <c r="K175" s="78"/>
      <c r="L175" s="78"/>
    </row>
    <row r="176" spans="11:12" x14ac:dyDescent="0.35">
      <c r="K176" s="78"/>
      <c r="L176" s="78"/>
    </row>
    <row r="177" spans="11:12" x14ac:dyDescent="0.35">
      <c r="K177" s="78"/>
      <c r="L177" s="78"/>
    </row>
    <row r="178" spans="11:12" x14ac:dyDescent="0.35">
      <c r="K178" s="78"/>
      <c r="L178" s="78"/>
    </row>
    <row r="179" spans="11:12" x14ac:dyDescent="0.35">
      <c r="K179" s="78"/>
      <c r="L179" s="78"/>
    </row>
    <row r="180" spans="11:12" x14ac:dyDescent="0.35">
      <c r="K180" s="78"/>
      <c r="L180" s="78"/>
    </row>
    <row r="181" spans="11:12" x14ac:dyDescent="0.35">
      <c r="K181" s="78"/>
      <c r="L181" s="78"/>
    </row>
    <row r="182" spans="11:12" x14ac:dyDescent="0.35">
      <c r="K182" s="78"/>
      <c r="L182" s="78"/>
    </row>
    <row r="183" spans="11:12" x14ac:dyDescent="0.35">
      <c r="K183" s="78"/>
      <c r="L183" s="78"/>
    </row>
    <row r="184" spans="11:12" x14ac:dyDescent="0.35">
      <c r="K184" s="78"/>
      <c r="L184" s="78"/>
    </row>
    <row r="185" spans="11:12" x14ac:dyDescent="0.35">
      <c r="K185" s="78"/>
      <c r="L185" s="78"/>
    </row>
    <row r="186" spans="11:12" x14ac:dyDescent="0.35">
      <c r="K186" s="78"/>
      <c r="L186" s="78"/>
    </row>
    <row r="187" spans="11:12" x14ac:dyDescent="0.35">
      <c r="K187" s="78"/>
      <c r="L187" s="78"/>
    </row>
    <row r="188" spans="11:12" x14ac:dyDescent="0.35">
      <c r="K188" s="78"/>
      <c r="L188" s="78"/>
    </row>
    <row r="189" spans="11:12" x14ac:dyDescent="0.35">
      <c r="K189" s="78"/>
      <c r="L189" s="78"/>
    </row>
    <row r="190" spans="11:12" x14ac:dyDescent="0.35">
      <c r="K190" s="78"/>
      <c r="L190" s="78"/>
    </row>
    <row r="191" spans="11:12" x14ac:dyDescent="0.35">
      <c r="K191" s="78"/>
      <c r="L191" s="78"/>
    </row>
    <row r="192" spans="11:12" x14ac:dyDescent="0.35">
      <c r="K192" s="78"/>
      <c r="L192" s="78"/>
    </row>
    <row r="193" spans="11:12" x14ac:dyDescent="0.35">
      <c r="K193" s="78"/>
      <c r="L193" s="78"/>
    </row>
    <row r="194" spans="11:12" x14ac:dyDescent="0.35">
      <c r="K194" s="78"/>
      <c r="L194" s="78"/>
    </row>
    <row r="195" spans="11:12" x14ac:dyDescent="0.35">
      <c r="K195" s="78"/>
      <c r="L195" s="78"/>
    </row>
    <row r="196" spans="11:12" x14ac:dyDescent="0.35">
      <c r="K196" s="78"/>
      <c r="L196" s="78"/>
    </row>
    <row r="197" spans="11:12" x14ac:dyDescent="0.35">
      <c r="K197" s="78"/>
      <c r="L197" s="78"/>
    </row>
    <row r="198" spans="11:12" x14ac:dyDescent="0.35">
      <c r="K198" s="78"/>
      <c r="L198" s="78"/>
    </row>
    <row r="199" spans="11:12" x14ac:dyDescent="0.35">
      <c r="K199" s="78"/>
      <c r="L199" s="78"/>
    </row>
    <row r="200" spans="11:12" x14ac:dyDescent="0.35">
      <c r="K200" s="78"/>
      <c r="L200" s="78"/>
    </row>
    <row r="201" spans="11:12" x14ac:dyDescent="0.35">
      <c r="K201" s="78"/>
      <c r="L201" s="78"/>
    </row>
    <row r="202" spans="11:12" x14ac:dyDescent="0.35">
      <c r="K202" s="78"/>
      <c r="L202" s="78"/>
    </row>
    <row r="203" spans="11:12" x14ac:dyDescent="0.35">
      <c r="K203" s="78"/>
      <c r="L203" s="78"/>
    </row>
    <row r="204" spans="11:12" x14ac:dyDescent="0.35">
      <c r="K204" s="78"/>
      <c r="L204" s="78"/>
    </row>
    <row r="205" spans="11:12" x14ac:dyDescent="0.35">
      <c r="K205" s="78"/>
      <c r="L205" s="78"/>
    </row>
    <row r="206" spans="11:12" x14ac:dyDescent="0.35">
      <c r="K206" s="78"/>
      <c r="L206" s="78"/>
    </row>
    <row r="207" spans="11:12" x14ac:dyDescent="0.35">
      <c r="K207" s="78"/>
      <c r="L207" s="78"/>
    </row>
    <row r="208" spans="11:12" x14ac:dyDescent="0.35">
      <c r="K208" s="78"/>
      <c r="L208" s="78"/>
    </row>
    <row r="209" spans="11:12" x14ac:dyDescent="0.35">
      <c r="K209" s="78"/>
      <c r="L209" s="78"/>
    </row>
    <row r="210" spans="11:12" x14ac:dyDescent="0.35">
      <c r="K210" s="78"/>
      <c r="L210" s="78"/>
    </row>
    <row r="211" spans="11:12" x14ac:dyDescent="0.35">
      <c r="K211" s="78"/>
      <c r="L211" s="78"/>
    </row>
    <row r="212" spans="11:12" x14ac:dyDescent="0.35">
      <c r="K212" s="78"/>
      <c r="L212" s="78"/>
    </row>
    <row r="213" spans="11:12" x14ac:dyDescent="0.35">
      <c r="K213" s="78"/>
      <c r="L213" s="78"/>
    </row>
    <row r="214" spans="11:12" x14ac:dyDescent="0.35">
      <c r="K214" s="78"/>
      <c r="L214" s="78"/>
    </row>
    <row r="215" spans="11:12" x14ac:dyDescent="0.35">
      <c r="K215" s="78"/>
      <c r="L215" s="78"/>
    </row>
    <row r="216" spans="11:12" x14ac:dyDescent="0.35">
      <c r="K216" s="78"/>
      <c r="L216" s="78"/>
    </row>
    <row r="217" spans="11:12" x14ac:dyDescent="0.35">
      <c r="K217" s="78"/>
      <c r="L217" s="78"/>
    </row>
    <row r="218" spans="11:12" x14ac:dyDescent="0.35">
      <c r="K218" s="78"/>
      <c r="L218" s="78"/>
    </row>
    <row r="219" spans="11:12" x14ac:dyDescent="0.35">
      <c r="K219" s="78"/>
      <c r="L219" s="78"/>
    </row>
    <row r="220" spans="11:12" x14ac:dyDescent="0.35">
      <c r="K220" s="78"/>
      <c r="L220" s="78"/>
    </row>
    <row r="221" spans="11:12" x14ac:dyDescent="0.35">
      <c r="K221" s="78"/>
      <c r="L221" s="78"/>
    </row>
    <row r="222" spans="11:12" x14ac:dyDescent="0.35">
      <c r="K222" s="78"/>
      <c r="L222" s="78"/>
    </row>
    <row r="223" spans="11:12" x14ac:dyDescent="0.35">
      <c r="K223" s="78"/>
      <c r="L223" s="78"/>
    </row>
    <row r="224" spans="11:12" x14ac:dyDescent="0.35">
      <c r="K224" s="78"/>
      <c r="L224" s="78"/>
    </row>
    <row r="225" spans="11:12" x14ac:dyDescent="0.35">
      <c r="K225" s="78"/>
      <c r="L225" s="78"/>
    </row>
    <row r="226" spans="11:12" x14ac:dyDescent="0.35">
      <c r="K226" s="78"/>
      <c r="L226" s="78"/>
    </row>
    <row r="227" spans="11:12" x14ac:dyDescent="0.35">
      <c r="K227" s="78"/>
      <c r="L227" s="78"/>
    </row>
    <row r="228" spans="11:12" x14ac:dyDescent="0.35">
      <c r="K228" s="78"/>
      <c r="L228" s="78"/>
    </row>
    <row r="229" spans="11:12" x14ac:dyDescent="0.35">
      <c r="K229" s="78"/>
      <c r="L229" s="78"/>
    </row>
    <row r="230" spans="11:12" x14ac:dyDescent="0.35">
      <c r="K230" s="78"/>
      <c r="L230" s="78"/>
    </row>
    <row r="231" spans="11:12" x14ac:dyDescent="0.35">
      <c r="K231" s="78"/>
      <c r="L231" s="78"/>
    </row>
    <row r="232" spans="11:12" x14ac:dyDescent="0.35">
      <c r="K232" s="78"/>
      <c r="L232" s="78"/>
    </row>
    <row r="233" spans="11:12" x14ac:dyDescent="0.35">
      <c r="K233" s="78"/>
      <c r="L233" s="78"/>
    </row>
    <row r="234" spans="11:12" x14ac:dyDescent="0.35">
      <c r="K234" s="78"/>
      <c r="L234" s="78"/>
    </row>
    <row r="235" spans="11:12" x14ac:dyDescent="0.35">
      <c r="K235" s="78"/>
      <c r="L235" s="78"/>
    </row>
    <row r="236" spans="11:12" x14ac:dyDescent="0.35">
      <c r="K236" s="78"/>
      <c r="L236" s="78"/>
    </row>
    <row r="237" spans="11:12" x14ac:dyDescent="0.35">
      <c r="K237" s="78"/>
      <c r="L237" s="78"/>
    </row>
    <row r="238" spans="11:12" x14ac:dyDescent="0.35">
      <c r="K238" s="78"/>
      <c r="L238" s="78"/>
    </row>
    <row r="239" spans="11:12" x14ac:dyDescent="0.35">
      <c r="K239" s="78"/>
      <c r="L239" s="78"/>
    </row>
    <row r="240" spans="11:12" x14ac:dyDescent="0.35">
      <c r="K240" s="78"/>
      <c r="L240" s="78"/>
    </row>
    <row r="241" spans="11:12" x14ac:dyDescent="0.35">
      <c r="K241" s="78"/>
      <c r="L241" s="78"/>
    </row>
    <row r="242" spans="11:12" x14ac:dyDescent="0.35">
      <c r="K242" s="78"/>
      <c r="L242" s="78"/>
    </row>
    <row r="243" spans="11:12" x14ac:dyDescent="0.35">
      <c r="K243" s="78"/>
      <c r="L243" s="78"/>
    </row>
    <row r="244" spans="11:12" x14ac:dyDescent="0.35">
      <c r="K244" s="78"/>
      <c r="L244" s="78"/>
    </row>
    <row r="245" spans="11:12" x14ac:dyDescent="0.35">
      <c r="K245" s="78"/>
      <c r="L245" s="78"/>
    </row>
    <row r="246" spans="11:12" x14ac:dyDescent="0.35">
      <c r="K246" s="78"/>
      <c r="L246" s="78"/>
    </row>
    <row r="247" spans="11:12" x14ac:dyDescent="0.35">
      <c r="K247" s="78"/>
      <c r="L247" s="78"/>
    </row>
    <row r="248" spans="11:12" x14ac:dyDescent="0.35">
      <c r="K248" s="78"/>
      <c r="L248" s="78"/>
    </row>
    <row r="249" spans="11:12" x14ac:dyDescent="0.35">
      <c r="K249" s="78"/>
      <c r="L249" s="78"/>
    </row>
    <row r="250" spans="11:12" x14ac:dyDescent="0.35">
      <c r="K250" s="78"/>
      <c r="L250" s="78"/>
    </row>
    <row r="251" spans="11:12" x14ac:dyDescent="0.35">
      <c r="K251" s="78"/>
      <c r="L251" s="78"/>
    </row>
    <row r="252" spans="11:12" x14ac:dyDescent="0.35">
      <c r="K252" s="78"/>
      <c r="L252" s="78"/>
    </row>
    <row r="253" spans="11:12" x14ac:dyDescent="0.35">
      <c r="K253" s="78"/>
      <c r="L253" s="78"/>
    </row>
    <row r="254" spans="11:12" x14ac:dyDescent="0.35">
      <c r="K254" s="78"/>
      <c r="L254" s="78"/>
    </row>
    <row r="255" spans="11:12" x14ac:dyDescent="0.35">
      <c r="K255" s="78"/>
      <c r="L255" s="78"/>
    </row>
    <row r="256" spans="11:12" x14ac:dyDescent="0.35">
      <c r="K256" s="78"/>
      <c r="L256" s="78"/>
    </row>
    <row r="257" spans="11:12" x14ac:dyDescent="0.35">
      <c r="K257" s="78"/>
      <c r="L257" s="78"/>
    </row>
    <row r="258" spans="11:12" x14ac:dyDescent="0.35">
      <c r="K258" s="78"/>
      <c r="L258" s="78"/>
    </row>
    <row r="259" spans="11:12" x14ac:dyDescent="0.35">
      <c r="K259" s="78"/>
      <c r="L259" s="78"/>
    </row>
    <row r="260" spans="11:12" x14ac:dyDescent="0.35">
      <c r="K260" s="78"/>
      <c r="L260" s="78"/>
    </row>
    <row r="261" spans="11:12" x14ac:dyDescent="0.35">
      <c r="K261" s="78"/>
      <c r="L261" s="78"/>
    </row>
    <row r="262" spans="11:12" x14ac:dyDescent="0.35">
      <c r="K262" s="78"/>
      <c r="L262" s="78"/>
    </row>
    <row r="263" spans="11:12" x14ac:dyDescent="0.35">
      <c r="K263" s="78"/>
      <c r="L263" s="78"/>
    </row>
    <row r="264" spans="11:12" x14ac:dyDescent="0.35">
      <c r="K264" s="78"/>
      <c r="L264" s="78"/>
    </row>
    <row r="265" spans="11:12" x14ac:dyDescent="0.35">
      <c r="K265" s="78"/>
      <c r="L265" s="78"/>
    </row>
    <row r="266" spans="11:12" x14ac:dyDescent="0.35">
      <c r="K266" s="78"/>
      <c r="L266" s="78"/>
    </row>
    <row r="267" spans="11:12" x14ac:dyDescent="0.35">
      <c r="K267" s="78"/>
      <c r="L267" s="78"/>
    </row>
    <row r="268" spans="11:12" x14ac:dyDescent="0.35">
      <c r="K268" s="78"/>
      <c r="L268" s="78"/>
    </row>
    <row r="269" spans="11:12" x14ac:dyDescent="0.35">
      <c r="K269" s="78"/>
      <c r="L269" s="78"/>
    </row>
    <row r="270" spans="11:12" x14ac:dyDescent="0.35">
      <c r="K270" s="78"/>
      <c r="L270" s="78"/>
    </row>
    <row r="271" spans="11:12" x14ac:dyDescent="0.35">
      <c r="K271" s="78"/>
      <c r="L271" s="78"/>
    </row>
    <row r="272" spans="11:12" x14ac:dyDescent="0.35">
      <c r="K272" s="78"/>
      <c r="L272" s="78"/>
    </row>
    <row r="273" spans="11:12" x14ac:dyDescent="0.35">
      <c r="K273" s="78"/>
      <c r="L273" s="78"/>
    </row>
    <row r="274" spans="11:12" x14ac:dyDescent="0.35">
      <c r="K274" s="78"/>
      <c r="L274" s="78"/>
    </row>
    <row r="275" spans="11:12" x14ac:dyDescent="0.35">
      <c r="K275" s="78"/>
      <c r="L275" s="78"/>
    </row>
    <row r="276" spans="11:12" x14ac:dyDescent="0.35">
      <c r="K276" s="78"/>
      <c r="L276" s="78"/>
    </row>
    <row r="277" spans="11:12" x14ac:dyDescent="0.35">
      <c r="K277" s="78"/>
      <c r="L277" s="78"/>
    </row>
    <row r="278" spans="11:12" x14ac:dyDescent="0.35">
      <c r="K278" s="78"/>
      <c r="L278" s="78"/>
    </row>
    <row r="279" spans="11:12" x14ac:dyDescent="0.35">
      <c r="K279" s="78"/>
      <c r="L279" s="78"/>
    </row>
    <row r="280" spans="11:12" x14ac:dyDescent="0.35">
      <c r="K280" s="78"/>
      <c r="L280" s="78"/>
    </row>
    <row r="281" spans="11:12" x14ac:dyDescent="0.35">
      <c r="K281" s="78"/>
      <c r="L281" s="78"/>
    </row>
    <row r="282" spans="11:12" x14ac:dyDescent="0.35">
      <c r="K282" s="78"/>
      <c r="L282" s="78"/>
    </row>
    <row r="283" spans="11:12" x14ac:dyDescent="0.35">
      <c r="K283" s="78"/>
      <c r="L283" s="78"/>
    </row>
    <row r="284" spans="11:12" x14ac:dyDescent="0.35">
      <c r="K284" s="78"/>
      <c r="L284" s="78"/>
    </row>
    <row r="285" spans="11:12" x14ac:dyDescent="0.35">
      <c r="K285" s="78"/>
      <c r="L285" s="78"/>
    </row>
    <row r="286" spans="11:12" x14ac:dyDescent="0.35">
      <c r="K286" s="78"/>
      <c r="L286" s="78"/>
    </row>
    <row r="287" spans="11:12" x14ac:dyDescent="0.35">
      <c r="K287" s="78"/>
      <c r="L287" s="78"/>
    </row>
    <row r="288" spans="11:12" x14ac:dyDescent="0.35">
      <c r="K288" s="78"/>
      <c r="L288" s="78"/>
    </row>
    <row r="289" spans="11:12" x14ac:dyDescent="0.35">
      <c r="K289" s="78"/>
      <c r="L289" s="78"/>
    </row>
    <row r="290" spans="11:12" x14ac:dyDescent="0.35">
      <c r="K290" s="78"/>
      <c r="L290" s="78"/>
    </row>
    <row r="291" spans="11:12" x14ac:dyDescent="0.35">
      <c r="K291" s="78"/>
      <c r="L291" s="78"/>
    </row>
    <row r="292" spans="11:12" x14ac:dyDescent="0.35">
      <c r="K292" s="78"/>
      <c r="L292" s="78"/>
    </row>
    <row r="293" spans="11:12" x14ac:dyDescent="0.35">
      <c r="K293" s="78"/>
      <c r="L293" s="78"/>
    </row>
    <row r="294" spans="11:12" x14ac:dyDescent="0.35">
      <c r="K294" s="78"/>
      <c r="L294" s="78"/>
    </row>
    <row r="295" spans="11:12" x14ac:dyDescent="0.35">
      <c r="K295" s="78"/>
      <c r="L295" s="78"/>
    </row>
    <row r="296" spans="11:12" x14ac:dyDescent="0.35">
      <c r="K296" s="78"/>
      <c r="L296" s="78"/>
    </row>
    <row r="297" spans="11:12" x14ac:dyDescent="0.35">
      <c r="K297" s="78"/>
      <c r="L297" s="78"/>
    </row>
    <row r="298" spans="11:12" x14ac:dyDescent="0.35">
      <c r="K298" s="78"/>
      <c r="L298" s="78"/>
    </row>
    <row r="299" spans="11:12" x14ac:dyDescent="0.35">
      <c r="K299" s="78"/>
      <c r="L299" s="78"/>
    </row>
    <row r="300" spans="11:12" x14ac:dyDescent="0.35">
      <c r="K300" s="78"/>
      <c r="L300" s="78"/>
    </row>
    <row r="301" spans="11:12" x14ac:dyDescent="0.35">
      <c r="K301" s="78"/>
      <c r="L301" s="78"/>
    </row>
    <row r="302" spans="11:12" x14ac:dyDescent="0.35">
      <c r="K302" s="78"/>
      <c r="L302" s="78"/>
    </row>
    <row r="303" spans="11:12" x14ac:dyDescent="0.35">
      <c r="K303" s="78"/>
      <c r="L303" s="78"/>
    </row>
    <row r="304" spans="11:12" x14ac:dyDescent="0.35">
      <c r="K304" s="78"/>
      <c r="L304" s="78"/>
    </row>
    <row r="305" spans="11:12" x14ac:dyDescent="0.35">
      <c r="K305" s="78"/>
      <c r="L305" s="78"/>
    </row>
    <row r="306" spans="11:12" x14ac:dyDescent="0.35">
      <c r="K306" s="78"/>
      <c r="L306" s="78"/>
    </row>
  </sheetData>
  <pageMargins left="0.70866141732283472" right="0.70866141732283472" top="0.74803149606299213" bottom="0.74803149606299213" header="0.31496062992125984" footer="0.31496062992125984"/>
  <pageSetup paperSize="9"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3"/>
  <sheetViews>
    <sheetView workbookViewId="0">
      <selection activeCell="F4" sqref="F4"/>
    </sheetView>
  </sheetViews>
  <sheetFormatPr defaultRowHeight="14.5" x14ac:dyDescent="0.35"/>
  <cols>
    <col min="1" max="1" width="19.36328125" style="46" customWidth="1"/>
    <col min="2" max="2" width="24.6328125" style="46" bestFit="1" customWidth="1"/>
    <col min="3" max="3" width="10.6328125" style="46" bestFit="1" customWidth="1"/>
    <col min="4" max="4" width="15.54296875" style="46" bestFit="1" customWidth="1"/>
    <col min="5" max="6" width="10.6328125" style="46" bestFit="1" customWidth="1"/>
    <col min="7" max="7" width="19.36328125" style="46" customWidth="1"/>
    <col min="8" max="8" width="2" style="46" bestFit="1" customWidth="1"/>
    <col min="9" max="9" width="11.54296875" style="46" bestFit="1" customWidth="1"/>
    <col min="10" max="10" width="7.453125" style="46" bestFit="1" customWidth="1"/>
    <col min="11" max="11" width="10.6328125" style="46" bestFit="1" customWidth="1"/>
    <col min="12" max="12" width="11.54296875" style="46" bestFit="1" customWidth="1"/>
    <col min="13" max="13" width="7.453125" style="46" bestFit="1" customWidth="1"/>
    <col min="14" max="14" width="10.6328125" style="46" bestFit="1" customWidth="1"/>
    <col min="15" max="256" width="9.08984375" style="46"/>
    <col min="257" max="258" width="24.6328125" style="46" bestFit="1" customWidth="1"/>
    <col min="259" max="259" width="10.6328125" style="46" bestFit="1" customWidth="1"/>
    <col min="260" max="260" width="15.54296875" style="46" bestFit="1" customWidth="1"/>
    <col min="261" max="262" width="10.6328125" style="46" bestFit="1" customWidth="1"/>
    <col min="263" max="263" width="19.08984375" style="46" bestFit="1" customWidth="1"/>
    <col min="264" max="264" width="2" style="46" bestFit="1" customWidth="1"/>
    <col min="265" max="265" width="11.54296875" style="46" bestFit="1" customWidth="1"/>
    <col min="266" max="266" width="7.453125" style="46" bestFit="1" customWidth="1"/>
    <col min="267" max="267" width="10.6328125" style="46" bestFit="1" customWidth="1"/>
    <col min="268" max="268" width="11.54296875" style="46" bestFit="1" customWidth="1"/>
    <col min="269" max="269" width="7.453125" style="46" bestFit="1" customWidth="1"/>
    <col min="270" max="270" width="10.6328125" style="46" bestFit="1" customWidth="1"/>
    <col min="271" max="512" width="9.08984375" style="46"/>
    <col min="513" max="514" width="24.6328125" style="46" bestFit="1" customWidth="1"/>
    <col min="515" max="515" width="10.6328125" style="46" bestFit="1" customWidth="1"/>
    <col min="516" max="516" width="15.54296875" style="46" bestFit="1" customWidth="1"/>
    <col min="517" max="518" width="10.6328125" style="46" bestFit="1" customWidth="1"/>
    <col min="519" max="519" width="19.08984375" style="46" bestFit="1" customWidth="1"/>
    <col min="520" max="520" width="2" style="46" bestFit="1" customWidth="1"/>
    <col min="521" max="521" width="11.54296875" style="46" bestFit="1" customWidth="1"/>
    <col min="522" max="522" width="7.453125" style="46" bestFit="1" customWidth="1"/>
    <col min="523" max="523" width="10.6328125" style="46" bestFit="1" customWidth="1"/>
    <col min="524" max="524" width="11.54296875" style="46" bestFit="1" customWidth="1"/>
    <col min="525" max="525" width="7.453125" style="46" bestFit="1" customWidth="1"/>
    <col min="526" max="526" width="10.6328125" style="46" bestFit="1" customWidth="1"/>
    <col min="527" max="768" width="9.08984375" style="46"/>
    <col min="769" max="770" width="24.6328125" style="46" bestFit="1" customWidth="1"/>
    <col min="771" max="771" width="10.6328125" style="46" bestFit="1" customWidth="1"/>
    <col min="772" max="772" width="15.54296875" style="46" bestFit="1" customWidth="1"/>
    <col min="773" max="774" width="10.6328125" style="46" bestFit="1" customWidth="1"/>
    <col min="775" max="775" width="19.08984375" style="46" bestFit="1" customWidth="1"/>
    <col min="776" max="776" width="2" style="46" bestFit="1" customWidth="1"/>
    <col min="777" max="777" width="11.54296875" style="46" bestFit="1" customWidth="1"/>
    <col min="778" max="778" width="7.453125" style="46" bestFit="1" customWidth="1"/>
    <col min="779" max="779" width="10.6328125" style="46" bestFit="1" customWidth="1"/>
    <col min="780" max="780" width="11.54296875" style="46" bestFit="1" customWidth="1"/>
    <col min="781" max="781" width="7.453125" style="46" bestFit="1" customWidth="1"/>
    <col min="782" max="782" width="10.6328125" style="46" bestFit="1" customWidth="1"/>
    <col min="783" max="1024" width="9.08984375" style="46"/>
    <col min="1025" max="1026" width="24.6328125" style="46" bestFit="1" customWidth="1"/>
    <col min="1027" max="1027" width="10.6328125" style="46" bestFit="1" customWidth="1"/>
    <col min="1028" max="1028" width="15.54296875" style="46" bestFit="1" customWidth="1"/>
    <col min="1029" max="1030" width="10.6328125" style="46" bestFit="1" customWidth="1"/>
    <col min="1031" max="1031" width="19.08984375" style="46" bestFit="1" customWidth="1"/>
    <col min="1032" max="1032" width="2" style="46" bestFit="1" customWidth="1"/>
    <col min="1033" max="1033" width="11.54296875" style="46" bestFit="1" customWidth="1"/>
    <col min="1034" max="1034" width="7.453125" style="46" bestFit="1" customWidth="1"/>
    <col min="1035" max="1035" width="10.6328125" style="46" bestFit="1" customWidth="1"/>
    <col min="1036" max="1036" width="11.54296875" style="46" bestFit="1" customWidth="1"/>
    <col min="1037" max="1037" width="7.453125" style="46" bestFit="1" customWidth="1"/>
    <col min="1038" max="1038" width="10.6328125" style="46" bestFit="1" customWidth="1"/>
    <col min="1039" max="1280" width="9.08984375" style="46"/>
    <col min="1281" max="1282" width="24.6328125" style="46" bestFit="1" customWidth="1"/>
    <col min="1283" max="1283" width="10.6328125" style="46" bestFit="1" customWidth="1"/>
    <col min="1284" max="1284" width="15.54296875" style="46" bestFit="1" customWidth="1"/>
    <col min="1285" max="1286" width="10.6328125" style="46" bestFit="1" customWidth="1"/>
    <col min="1287" max="1287" width="19.08984375" style="46" bestFit="1" customWidth="1"/>
    <col min="1288" max="1288" width="2" style="46" bestFit="1" customWidth="1"/>
    <col min="1289" max="1289" width="11.54296875" style="46" bestFit="1" customWidth="1"/>
    <col min="1290" max="1290" width="7.453125" style="46" bestFit="1" customWidth="1"/>
    <col min="1291" max="1291" width="10.6328125" style="46" bestFit="1" customWidth="1"/>
    <col min="1292" max="1292" width="11.54296875" style="46" bestFit="1" customWidth="1"/>
    <col min="1293" max="1293" width="7.453125" style="46" bestFit="1" customWidth="1"/>
    <col min="1294" max="1294" width="10.6328125" style="46" bestFit="1" customWidth="1"/>
    <col min="1295" max="1536" width="9.08984375" style="46"/>
    <col min="1537" max="1538" width="24.6328125" style="46" bestFit="1" customWidth="1"/>
    <col min="1539" max="1539" width="10.6328125" style="46" bestFit="1" customWidth="1"/>
    <col min="1540" max="1540" width="15.54296875" style="46" bestFit="1" customWidth="1"/>
    <col min="1541" max="1542" width="10.6328125" style="46" bestFit="1" customWidth="1"/>
    <col min="1543" max="1543" width="19.08984375" style="46" bestFit="1" customWidth="1"/>
    <col min="1544" max="1544" width="2" style="46" bestFit="1" customWidth="1"/>
    <col min="1545" max="1545" width="11.54296875" style="46" bestFit="1" customWidth="1"/>
    <col min="1546" max="1546" width="7.453125" style="46" bestFit="1" customWidth="1"/>
    <col min="1547" max="1547" width="10.6328125" style="46" bestFit="1" customWidth="1"/>
    <col min="1548" max="1548" width="11.54296875" style="46" bestFit="1" customWidth="1"/>
    <col min="1549" max="1549" width="7.453125" style="46" bestFit="1" customWidth="1"/>
    <col min="1550" max="1550" width="10.6328125" style="46" bestFit="1" customWidth="1"/>
    <col min="1551" max="1792" width="9.08984375" style="46"/>
    <col min="1793" max="1794" width="24.6328125" style="46" bestFit="1" customWidth="1"/>
    <col min="1795" max="1795" width="10.6328125" style="46" bestFit="1" customWidth="1"/>
    <col min="1796" max="1796" width="15.54296875" style="46" bestFit="1" customWidth="1"/>
    <col min="1797" max="1798" width="10.6328125" style="46" bestFit="1" customWidth="1"/>
    <col min="1799" max="1799" width="19.08984375" style="46" bestFit="1" customWidth="1"/>
    <col min="1800" max="1800" width="2" style="46" bestFit="1" customWidth="1"/>
    <col min="1801" max="1801" width="11.54296875" style="46" bestFit="1" customWidth="1"/>
    <col min="1802" max="1802" width="7.453125" style="46" bestFit="1" customWidth="1"/>
    <col min="1803" max="1803" width="10.6328125" style="46" bestFit="1" customWidth="1"/>
    <col min="1804" max="1804" width="11.54296875" style="46" bestFit="1" customWidth="1"/>
    <col min="1805" max="1805" width="7.453125" style="46" bestFit="1" customWidth="1"/>
    <col min="1806" max="1806" width="10.6328125" style="46" bestFit="1" customWidth="1"/>
    <col min="1807" max="2048" width="9.08984375" style="46"/>
    <col min="2049" max="2050" width="24.6328125" style="46" bestFit="1" customWidth="1"/>
    <col min="2051" max="2051" width="10.6328125" style="46" bestFit="1" customWidth="1"/>
    <col min="2052" max="2052" width="15.54296875" style="46" bestFit="1" customWidth="1"/>
    <col min="2053" max="2054" width="10.6328125" style="46" bestFit="1" customWidth="1"/>
    <col min="2055" max="2055" width="19.08984375" style="46" bestFit="1" customWidth="1"/>
    <col min="2056" max="2056" width="2" style="46" bestFit="1" customWidth="1"/>
    <col min="2057" max="2057" width="11.54296875" style="46" bestFit="1" customWidth="1"/>
    <col min="2058" max="2058" width="7.453125" style="46" bestFit="1" customWidth="1"/>
    <col min="2059" max="2059" width="10.6328125" style="46" bestFit="1" customWidth="1"/>
    <col min="2060" max="2060" width="11.54296875" style="46" bestFit="1" customWidth="1"/>
    <col min="2061" max="2061" width="7.453125" style="46" bestFit="1" customWidth="1"/>
    <col min="2062" max="2062" width="10.6328125" style="46" bestFit="1" customWidth="1"/>
    <col min="2063" max="2304" width="9.08984375" style="46"/>
    <col min="2305" max="2306" width="24.6328125" style="46" bestFit="1" customWidth="1"/>
    <col min="2307" max="2307" width="10.6328125" style="46" bestFit="1" customWidth="1"/>
    <col min="2308" max="2308" width="15.54296875" style="46" bestFit="1" customWidth="1"/>
    <col min="2309" max="2310" width="10.6328125" style="46" bestFit="1" customWidth="1"/>
    <col min="2311" max="2311" width="19.08984375" style="46" bestFit="1" customWidth="1"/>
    <col min="2312" max="2312" width="2" style="46" bestFit="1" customWidth="1"/>
    <col min="2313" max="2313" width="11.54296875" style="46" bestFit="1" customWidth="1"/>
    <col min="2314" max="2314" width="7.453125" style="46" bestFit="1" customWidth="1"/>
    <col min="2315" max="2315" width="10.6328125" style="46" bestFit="1" customWidth="1"/>
    <col min="2316" max="2316" width="11.54296875" style="46" bestFit="1" customWidth="1"/>
    <col min="2317" max="2317" width="7.453125" style="46" bestFit="1" customWidth="1"/>
    <col min="2318" max="2318" width="10.6328125" style="46" bestFit="1" customWidth="1"/>
    <col min="2319" max="2560" width="9.08984375" style="46"/>
    <col min="2561" max="2562" width="24.6328125" style="46" bestFit="1" customWidth="1"/>
    <col min="2563" max="2563" width="10.6328125" style="46" bestFit="1" customWidth="1"/>
    <col min="2564" max="2564" width="15.54296875" style="46" bestFit="1" customWidth="1"/>
    <col min="2565" max="2566" width="10.6328125" style="46" bestFit="1" customWidth="1"/>
    <col min="2567" max="2567" width="19.08984375" style="46" bestFit="1" customWidth="1"/>
    <col min="2568" max="2568" width="2" style="46" bestFit="1" customWidth="1"/>
    <col min="2569" max="2569" width="11.54296875" style="46" bestFit="1" customWidth="1"/>
    <col min="2570" max="2570" width="7.453125" style="46" bestFit="1" customWidth="1"/>
    <col min="2571" max="2571" width="10.6328125" style="46" bestFit="1" customWidth="1"/>
    <col min="2572" max="2572" width="11.54296875" style="46" bestFit="1" customWidth="1"/>
    <col min="2573" max="2573" width="7.453125" style="46" bestFit="1" customWidth="1"/>
    <col min="2574" max="2574" width="10.6328125" style="46" bestFit="1" customWidth="1"/>
    <col min="2575" max="2816" width="9.08984375" style="46"/>
    <col min="2817" max="2818" width="24.6328125" style="46" bestFit="1" customWidth="1"/>
    <col min="2819" max="2819" width="10.6328125" style="46" bestFit="1" customWidth="1"/>
    <col min="2820" max="2820" width="15.54296875" style="46" bestFit="1" customWidth="1"/>
    <col min="2821" max="2822" width="10.6328125" style="46" bestFit="1" customWidth="1"/>
    <col min="2823" max="2823" width="19.08984375" style="46" bestFit="1" customWidth="1"/>
    <col min="2824" max="2824" width="2" style="46" bestFit="1" customWidth="1"/>
    <col min="2825" max="2825" width="11.54296875" style="46" bestFit="1" customWidth="1"/>
    <col min="2826" max="2826" width="7.453125" style="46" bestFit="1" customWidth="1"/>
    <col min="2827" max="2827" width="10.6328125" style="46" bestFit="1" customWidth="1"/>
    <col min="2828" max="2828" width="11.54296875" style="46" bestFit="1" customWidth="1"/>
    <col min="2829" max="2829" width="7.453125" style="46" bestFit="1" customWidth="1"/>
    <col min="2830" max="2830" width="10.6328125" style="46" bestFit="1" customWidth="1"/>
    <col min="2831" max="3072" width="9.08984375" style="46"/>
    <col min="3073" max="3074" width="24.6328125" style="46" bestFit="1" customWidth="1"/>
    <col min="3075" max="3075" width="10.6328125" style="46" bestFit="1" customWidth="1"/>
    <col min="3076" max="3076" width="15.54296875" style="46" bestFit="1" customWidth="1"/>
    <col min="3077" max="3078" width="10.6328125" style="46" bestFit="1" customWidth="1"/>
    <col min="3079" max="3079" width="19.08984375" style="46" bestFit="1" customWidth="1"/>
    <col min="3080" max="3080" width="2" style="46" bestFit="1" customWidth="1"/>
    <col min="3081" max="3081" width="11.54296875" style="46" bestFit="1" customWidth="1"/>
    <col min="3082" max="3082" width="7.453125" style="46" bestFit="1" customWidth="1"/>
    <col min="3083" max="3083" width="10.6328125" style="46" bestFit="1" customWidth="1"/>
    <col min="3084" max="3084" width="11.54296875" style="46" bestFit="1" customWidth="1"/>
    <col min="3085" max="3085" width="7.453125" style="46" bestFit="1" customWidth="1"/>
    <col min="3086" max="3086" width="10.6328125" style="46" bestFit="1" customWidth="1"/>
    <col min="3087" max="3328" width="9.08984375" style="46"/>
    <col min="3329" max="3330" width="24.6328125" style="46" bestFit="1" customWidth="1"/>
    <col min="3331" max="3331" width="10.6328125" style="46" bestFit="1" customWidth="1"/>
    <col min="3332" max="3332" width="15.54296875" style="46" bestFit="1" customWidth="1"/>
    <col min="3333" max="3334" width="10.6328125" style="46" bestFit="1" customWidth="1"/>
    <col min="3335" max="3335" width="19.08984375" style="46" bestFit="1" customWidth="1"/>
    <col min="3336" max="3336" width="2" style="46" bestFit="1" customWidth="1"/>
    <col min="3337" max="3337" width="11.54296875" style="46" bestFit="1" customWidth="1"/>
    <col min="3338" max="3338" width="7.453125" style="46" bestFit="1" customWidth="1"/>
    <col min="3339" max="3339" width="10.6328125" style="46" bestFit="1" customWidth="1"/>
    <col min="3340" max="3340" width="11.54296875" style="46" bestFit="1" customWidth="1"/>
    <col min="3341" max="3341" width="7.453125" style="46" bestFit="1" customWidth="1"/>
    <col min="3342" max="3342" width="10.6328125" style="46" bestFit="1" customWidth="1"/>
    <col min="3343" max="3584" width="9.08984375" style="46"/>
    <col min="3585" max="3586" width="24.6328125" style="46" bestFit="1" customWidth="1"/>
    <col min="3587" max="3587" width="10.6328125" style="46" bestFit="1" customWidth="1"/>
    <col min="3588" max="3588" width="15.54296875" style="46" bestFit="1" customWidth="1"/>
    <col min="3589" max="3590" width="10.6328125" style="46" bestFit="1" customWidth="1"/>
    <col min="3591" max="3591" width="19.08984375" style="46" bestFit="1" customWidth="1"/>
    <col min="3592" max="3592" width="2" style="46" bestFit="1" customWidth="1"/>
    <col min="3593" max="3593" width="11.54296875" style="46" bestFit="1" customWidth="1"/>
    <col min="3594" max="3594" width="7.453125" style="46" bestFit="1" customWidth="1"/>
    <col min="3595" max="3595" width="10.6328125" style="46" bestFit="1" customWidth="1"/>
    <col min="3596" max="3596" width="11.54296875" style="46" bestFit="1" customWidth="1"/>
    <col min="3597" max="3597" width="7.453125" style="46" bestFit="1" customWidth="1"/>
    <col min="3598" max="3598" width="10.6328125" style="46" bestFit="1" customWidth="1"/>
    <col min="3599" max="3840" width="9.08984375" style="46"/>
    <col min="3841" max="3842" width="24.6328125" style="46" bestFit="1" customWidth="1"/>
    <col min="3843" max="3843" width="10.6328125" style="46" bestFit="1" customWidth="1"/>
    <col min="3844" max="3844" width="15.54296875" style="46" bestFit="1" customWidth="1"/>
    <col min="3845" max="3846" width="10.6328125" style="46" bestFit="1" customWidth="1"/>
    <col min="3847" max="3847" width="19.08984375" style="46" bestFit="1" customWidth="1"/>
    <col min="3848" max="3848" width="2" style="46" bestFit="1" customWidth="1"/>
    <col min="3849" max="3849" width="11.54296875" style="46" bestFit="1" customWidth="1"/>
    <col min="3850" max="3850" width="7.453125" style="46" bestFit="1" customWidth="1"/>
    <col min="3851" max="3851" width="10.6328125" style="46" bestFit="1" customWidth="1"/>
    <col min="3852" max="3852" width="11.54296875" style="46" bestFit="1" customWidth="1"/>
    <col min="3853" max="3853" width="7.453125" style="46" bestFit="1" customWidth="1"/>
    <col min="3854" max="3854" width="10.6328125" style="46" bestFit="1" customWidth="1"/>
    <col min="3855" max="4096" width="9.08984375" style="46"/>
    <col min="4097" max="4098" width="24.6328125" style="46" bestFit="1" customWidth="1"/>
    <col min="4099" max="4099" width="10.6328125" style="46" bestFit="1" customWidth="1"/>
    <col min="4100" max="4100" width="15.54296875" style="46" bestFit="1" customWidth="1"/>
    <col min="4101" max="4102" width="10.6328125" style="46" bestFit="1" customWidth="1"/>
    <col min="4103" max="4103" width="19.08984375" style="46" bestFit="1" customWidth="1"/>
    <col min="4104" max="4104" width="2" style="46" bestFit="1" customWidth="1"/>
    <col min="4105" max="4105" width="11.54296875" style="46" bestFit="1" customWidth="1"/>
    <col min="4106" max="4106" width="7.453125" style="46" bestFit="1" customWidth="1"/>
    <col min="4107" max="4107" width="10.6328125" style="46" bestFit="1" customWidth="1"/>
    <col min="4108" max="4108" width="11.54296875" style="46" bestFit="1" customWidth="1"/>
    <col min="4109" max="4109" width="7.453125" style="46" bestFit="1" customWidth="1"/>
    <col min="4110" max="4110" width="10.6328125" style="46" bestFit="1" customWidth="1"/>
    <col min="4111" max="4352" width="9.08984375" style="46"/>
    <col min="4353" max="4354" width="24.6328125" style="46" bestFit="1" customWidth="1"/>
    <col min="4355" max="4355" width="10.6328125" style="46" bestFit="1" customWidth="1"/>
    <col min="4356" max="4356" width="15.54296875" style="46" bestFit="1" customWidth="1"/>
    <col min="4357" max="4358" width="10.6328125" style="46" bestFit="1" customWidth="1"/>
    <col min="4359" max="4359" width="19.08984375" style="46" bestFit="1" customWidth="1"/>
    <col min="4360" max="4360" width="2" style="46" bestFit="1" customWidth="1"/>
    <col min="4361" max="4361" width="11.54296875" style="46" bestFit="1" customWidth="1"/>
    <col min="4362" max="4362" width="7.453125" style="46" bestFit="1" customWidth="1"/>
    <col min="4363" max="4363" width="10.6328125" style="46" bestFit="1" customWidth="1"/>
    <col min="4364" max="4364" width="11.54296875" style="46" bestFit="1" customWidth="1"/>
    <col min="4365" max="4365" width="7.453125" style="46" bestFit="1" customWidth="1"/>
    <col min="4366" max="4366" width="10.6328125" style="46" bestFit="1" customWidth="1"/>
    <col min="4367" max="4608" width="9.08984375" style="46"/>
    <col min="4609" max="4610" width="24.6328125" style="46" bestFit="1" customWidth="1"/>
    <col min="4611" max="4611" width="10.6328125" style="46" bestFit="1" customWidth="1"/>
    <col min="4612" max="4612" width="15.54296875" style="46" bestFit="1" customWidth="1"/>
    <col min="4613" max="4614" width="10.6328125" style="46" bestFit="1" customWidth="1"/>
    <col min="4615" max="4615" width="19.08984375" style="46" bestFit="1" customWidth="1"/>
    <col min="4616" max="4616" width="2" style="46" bestFit="1" customWidth="1"/>
    <col min="4617" max="4617" width="11.54296875" style="46" bestFit="1" customWidth="1"/>
    <col min="4618" max="4618" width="7.453125" style="46" bestFit="1" customWidth="1"/>
    <col min="4619" max="4619" width="10.6328125" style="46" bestFit="1" customWidth="1"/>
    <col min="4620" max="4620" width="11.54296875" style="46" bestFit="1" customWidth="1"/>
    <col min="4621" max="4621" width="7.453125" style="46" bestFit="1" customWidth="1"/>
    <col min="4622" max="4622" width="10.6328125" style="46" bestFit="1" customWidth="1"/>
    <col min="4623" max="4864" width="9.08984375" style="46"/>
    <col min="4865" max="4866" width="24.6328125" style="46" bestFit="1" customWidth="1"/>
    <col min="4867" max="4867" width="10.6328125" style="46" bestFit="1" customWidth="1"/>
    <col min="4868" max="4868" width="15.54296875" style="46" bestFit="1" customWidth="1"/>
    <col min="4869" max="4870" width="10.6328125" style="46" bestFit="1" customWidth="1"/>
    <col min="4871" max="4871" width="19.08984375" style="46" bestFit="1" customWidth="1"/>
    <col min="4872" max="4872" width="2" style="46" bestFit="1" customWidth="1"/>
    <col min="4873" max="4873" width="11.54296875" style="46" bestFit="1" customWidth="1"/>
    <col min="4874" max="4874" width="7.453125" style="46" bestFit="1" customWidth="1"/>
    <col min="4875" max="4875" width="10.6328125" style="46" bestFit="1" customWidth="1"/>
    <col min="4876" max="4876" width="11.54296875" style="46" bestFit="1" customWidth="1"/>
    <col min="4877" max="4877" width="7.453125" style="46" bestFit="1" customWidth="1"/>
    <col min="4878" max="4878" width="10.6328125" style="46" bestFit="1" customWidth="1"/>
    <col min="4879" max="5120" width="9.08984375" style="46"/>
    <col min="5121" max="5122" width="24.6328125" style="46" bestFit="1" customWidth="1"/>
    <col min="5123" max="5123" width="10.6328125" style="46" bestFit="1" customWidth="1"/>
    <col min="5124" max="5124" width="15.54296875" style="46" bestFit="1" customWidth="1"/>
    <col min="5125" max="5126" width="10.6328125" style="46" bestFit="1" customWidth="1"/>
    <col min="5127" max="5127" width="19.08984375" style="46" bestFit="1" customWidth="1"/>
    <col min="5128" max="5128" width="2" style="46" bestFit="1" customWidth="1"/>
    <col min="5129" max="5129" width="11.54296875" style="46" bestFit="1" customWidth="1"/>
    <col min="5130" max="5130" width="7.453125" style="46" bestFit="1" customWidth="1"/>
    <col min="5131" max="5131" width="10.6328125" style="46" bestFit="1" customWidth="1"/>
    <col min="5132" max="5132" width="11.54296875" style="46" bestFit="1" customWidth="1"/>
    <col min="5133" max="5133" width="7.453125" style="46" bestFit="1" customWidth="1"/>
    <col min="5134" max="5134" width="10.6328125" style="46" bestFit="1" customWidth="1"/>
    <col min="5135" max="5376" width="9.08984375" style="46"/>
    <col min="5377" max="5378" width="24.6328125" style="46" bestFit="1" customWidth="1"/>
    <col min="5379" max="5379" width="10.6328125" style="46" bestFit="1" customWidth="1"/>
    <col min="5380" max="5380" width="15.54296875" style="46" bestFit="1" customWidth="1"/>
    <col min="5381" max="5382" width="10.6328125" style="46" bestFit="1" customWidth="1"/>
    <col min="5383" max="5383" width="19.08984375" style="46" bestFit="1" customWidth="1"/>
    <col min="5384" max="5384" width="2" style="46" bestFit="1" customWidth="1"/>
    <col min="5385" max="5385" width="11.54296875" style="46" bestFit="1" customWidth="1"/>
    <col min="5386" max="5386" width="7.453125" style="46" bestFit="1" customWidth="1"/>
    <col min="5387" max="5387" width="10.6328125" style="46" bestFit="1" customWidth="1"/>
    <col min="5388" max="5388" width="11.54296875" style="46" bestFit="1" customWidth="1"/>
    <col min="5389" max="5389" width="7.453125" style="46" bestFit="1" customWidth="1"/>
    <col min="5390" max="5390" width="10.6328125" style="46" bestFit="1" customWidth="1"/>
    <col min="5391" max="5632" width="9.08984375" style="46"/>
    <col min="5633" max="5634" width="24.6328125" style="46" bestFit="1" customWidth="1"/>
    <col min="5635" max="5635" width="10.6328125" style="46" bestFit="1" customWidth="1"/>
    <col min="5636" max="5636" width="15.54296875" style="46" bestFit="1" customWidth="1"/>
    <col min="5637" max="5638" width="10.6328125" style="46" bestFit="1" customWidth="1"/>
    <col min="5639" max="5639" width="19.08984375" style="46" bestFit="1" customWidth="1"/>
    <col min="5640" max="5640" width="2" style="46" bestFit="1" customWidth="1"/>
    <col min="5641" max="5641" width="11.54296875" style="46" bestFit="1" customWidth="1"/>
    <col min="5642" max="5642" width="7.453125" style="46" bestFit="1" customWidth="1"/>
    <col min="5643" max="5643" width="10.6328125" style="46" bestFit="1" customWidth="1"/>
    <col min="5644" max="5644" width="11.54296875" style="46" bestFit="1" customWidth="1"/>
    <col min="5645" max="5645" width="7.453125" style="46" bestFit="1" customWidth="1"/>
    <col min="5646" max="5646" width="10.6328125" style="46" bestFit="1" customWidth="1"/>
    <col min="5647" max="5888" width="9.08984375" style="46"/>
    <col min="5889" max="5890" width="24.6328125" style="46" bestFit="1" customWidth="1"/>
    <col min="5891" max="5891" width="10.6328125" style="46" bestFit="1" customWidth="1"/>
    <col min="5892" max="5892" width="15.54296875" style="46" bestFit="1" customWidth="1"/>
    <col min="5893" max="5894" width="10.6328125" style="46" bestFit="1" customWidth="1"/>
    <col min="5895" max="5895" width="19.08984375" style="46" bestFit="1" customWidth="1"/>
    <col min="5896" max="5896" width="2" style="46" bestFit="1" customWidth="1"/>
    <col min="5897" max="5897" width="11.54296875" style="46" bestFit="1" customWidth="1"/>
    <col min="5898" max="5898" width="7.453125" style="46" bestFit="1" customWidth="1"/>
    <col min="5899" max="5899" width="10.6328125" style="46" bestFit="1" customWidth="1"/>
    <col min="5900" max="5900" width="11.54296875" style="46" bestFit="1" customWidth="1"/>
    <col min="5901" max="5901" width="7.453125" style="46" bestFit="1" customWidth="1"/>
    <col min="5902" max="5902" width="10.6328125" style="46" bestFit="1" customWidth="1"/>
    <col min="5903" max="6144" width="9.08984375" style="46"/>
    <col min="6145" max="6146" width="24.6328125" style="46" bestFit="1" customWidth="1"/>
    <col min="6147" max="6147" width="10.6328125" style="46" bestFit="1" customWidth="1"/>
    <col min="6148" max="6148" width="15.54296875" style="46" bestFit="1" customWidth="1"/>
    <col min="6149" max="6150" width="10.6328125" style="46" bestFit="1" customWidth="1"/>
    <col min="6151" max="6151" width="19.08984375" style="46" bestFit="1" customWidth="1"/>
    <col min="6152" max="6152" width="2" style="46" bestFit="1" customWidth="1"/>
    <col min="6153" max="6153" width="11.54296875" style="46" bestFit="1" customWidth="1"/>
    <col min="6154" max="6154" width="7.453125" style="46" bestFit="1" customWidth="1"/>
    <col min="6155" max="6155" width="10.6328125" style="46" bestFit="1" customWidth="1"/>
    <col min="6156" max="6156" width="11.54296875" style="46" bestFit="1" customWidth="1"/>
    <col min="6157" max="6157" width="7.453125" style="46" bestFit="1" customWidth="1"/>
    <col min="6158" max="6158" width="10.6328125" style="46" bestFit="1" customWidth="1"/>
    <col min="6159" max="6400" width="9.08984375" style="46"/>
    <col min="6401" max="6402" width="24.6328125" style="46" bestFit="1" customWidth="1"/>
    <col min="6403" max="6403" width="10.6328125" style="46" bestFit="1" customWidth="1"/>
    <col min="6404" max="6404" width="15.54296875" style="46" bestFit="1" customWidth="1"/>
    <col min="6405" max="6406" width="10.6328125" style="46" bestFit="1" customWidth="1"/>
    <col min="6407" max="6407" width="19.08984375" style="46" bestFit="1" customWidth="1"/>
    <col min="6408" max="6408" width="2" style="46" bestFit="1" customWidth="1"/>
    <col min="6409" max="6409" width="11.54296875" style="46" bestFit="1" customWidth="1"/>
    <col min="6410" max="6410" width="7.453125" style="46" bestFit="1" customWidth="1"/>
    <col min="6411" max="6411" width="10.6328125" style="46" bestFit="1" customWidth="1"/>
    <col min="6412" max="6412" width="11.54296875" style="46" bestFit="1" customWidth="1"/>
    <col min="6413" max="6413" width="7.453125" style="46" bestFit="1" customWidth="1"/>
    <col min="6414" max="6414" width="10.6328125" style="46" bestFit="1" customWidth="1"/>
    <col min="6415" max="6656" width="9.08984375" style="46"/>
    <col min="6657" max="6658" width="24.6328125" style="46" bestFit="1" customWidth="1"/>
    <col min="6659" max="6659" width="10.6328125" style="46" bestFit="1" customWidth="1"/>
    <col min="6660" max="6660" width="15.54296875" style="46" bestFit="1" customWidth="1"/>
    <col min="6661" max="6662" width="10.6328125" style="46" bestFit="1" customWidth="1"/>
    <col min="6663" max="6663" width="19.08984375" style="46" bestFit="1" customWidth="1"/>
    <col min="6664" max="6664" width="2" style="46" bestFit="1" customWidth="1"/>
    <col min="6665" max="6665" width="11.54296875" style="46" bestFit="1" customWidth="1"/>
    <col min="6666" max="6666" width="7.453125" style="46" bestFit="1" customWidth="1"/>
    <col min="6667" max="6667" width="10.6328125" style="46" bestFit="1" customWidth="1"/>
    <col min="6668" max="6668" width="11.54296875" style="46" bestFit="1" customWidth="1"/>
    <col min="6669" max="6669" width="7.453125" style="46" bestFit="1" customWidth="1"/>
    <col min="6670" max="6670" width="10.6328125" style="46" bestFit="1" customWidth="1"/>
    <col min="6671" max="6912" width="9.08984375" style="46"/>
    <col min="6913" max="6914" width="24.6328125" style="46" bestFit="1" customWidth="1"/>
    <col min="6915" max="6915" width="10.6328125" style="46" bestFit="1" customWidth="1"/>
    <col min="6916" max="6916" width="15.54296875" style="46" bestFit="1" customWidth="1"/>
    <col min="6917" max="6918" width="10.6328125" style="46" bestFit="1" customWidth="1"/>
    <col min="6919" max="6919" width="19.08984375" style="46" bestFit="1" customWidth="1"/>
    <col min="6920" max="6920" width="2" style="46" bestFit="1" customWidth="1"/>
    <col min="6921" max="6921" width="11.54296875" style="46" bestFit="1" customWidth="1"/>
    <col min="6922" max="6922" width="7.453125" style="46" bestFit="1" customWidth="1"/>
    <col min="6923" max="6923" width="10.6328125" style="46" bestFit="1" customWidth="1"/>
    <col min="6924" max="6924" width="11.54296875" style="46" bestFit="1" customWidth="1"/>
    <col min="6925" max="6925" width="7.453125" style="46" bestFit="1" customWidth="1"/>
    <col min="6926" max="6926" width="10.6328125" style="46" bestFit="1" customWidth="1"/>
    <col min="6927" max="7168" width="9.08984375" style="46"/>
    <col min="7169" max="7170" width="24.6328125" style="46" bestFit="1" customWidth="1"/>
    <col min="7171" max="7171" width="10.6328125" style="46" bestFit="1" customWidth="1"/>
    <col min="7172" max="7172" width="15.54296875" style="46" bestFit="1" customWidth="1"/>
    <col min="7173" max="7174" width="10.6328125" style="46" bestFit="1" customWidth="1"/>
    <col min="7175" max="7175" width="19.08984375" style="46" bestFit="1" customWidth="1"/>
    <col min="7176" max="7176" width="2" style="46" bestFit="1" customWidth="1"/>
    <col min="7177" max="7177" width="11.54296875" style="46" bestFit="1" customWidth="1"/>
    <col min="7178" max="7178" width="7.453125" style="46" bestFit="1" customWidth="1"/>
    <col min="7179" max="7179" width="10.6328125" style="46" bestFit="1" customWidth="1"/>
    <col min="7180" max="7180" width="11.54296875" style="46" bestFit="1" customWidth="1"/>
    <col min="7181" max="7181" width="7.453125" style="46" bestFit="1" customWidth="1"/>
    <col min="7182" max="7182" width="10.6328125" style="46" bestFit="1" customWidth="1"/>
    <col min="7183" max="7424" width="9.08984375" style="46"/>
    <col min="7425" max="7426" width="24.6328125" style="46" bestFit="1" customWidth="1"/>
    <col min="7427" max="7427" width="10.6328125" style="46" bestFit="1" customWidth="1"/>
    <col min="7428" max="7428" width="15.54296875" style="46" bestFit="1" customWidth="1"/>
    <col min="7429" max="7430" width="10.6328125" style="46" bestFit="1" customWidth="1"/>
    <col min="7431" max="7431" width="19.08984375" style="46" bestFit="1" customWidth="1"/>
    <col min="7432" max="7432" width="2" style="46" bestFit="1" customWidth="1"/>
    <col min="7433" max="7433" width="11.54296875" style="46" bestFit="1" customWidth="1"/>
    <col min="7434" max="7434" width="7.453125" style="46" bestFit="1" customWidth="1"/>
    <col min="7435" max="7435" width="10.6328125" style="46" bestFit="1" customWidth="1"/>
    <col min="7436" max="7436" width="11.54296875" style="46" bestFit="1" customWidth="1"/>
    <col min="7437" max="7437" width="7.453125" style="46" bestFit="1" customWidth="1"/>
    <col min="7438" max="7438" width="10.6328125" style="46" bestFit="1" customWidth="1"/>
    <col min="7439" max="7680" width="9.08984375" style="46"/>
    <col min="7681" max="7682" width="24.6328125" style="46" bestFit="1" customWidth="1"/>
    <col min="7683" max="7683" width="10.6328125" style="46" bestFit="1" customWidth="1"/>
    <col min="7684" max="7684" width="15.54296875" style="46" bestFit="1" customWidth="1"/>
    <col min="7685" max="7686" width="10.6328125" style="46" bestFit="1" customWidth="1"/>
    <col min="7687" max="7687" width="19.08984375" style="46" bestFit="1" customWidth="1"/>
    <col min="7688" max="7688" width="2" style="46" bestFit="1" customWidth="1"/>
    <col min="7689" max="7689" width="11.54296875" style="46" bestFit="1" customWidth="1"/>
    <col min="7690" max="7690" width="7.453125" style="46" bestFit="1" customWidth="1"/>
    <col min="7691" max="7691" width="10.6328125" style="46" bestFit="1" customWidth="1"/>
    <col min="7692" max="7692" width="11.54296875" style="46" bestFit="1" customWidth="1"/>
    <col min="7693" max="7693" width="7.453125" style="46" bestFit="1" customWidth="1"/>
    <col min="7694" max="7694" width="10.6328125" style="46" bestFit="1" customWidth="1"/>
    <col min="7695" max="7936" width="9.08984375" style="46"/>
    <col min="7937" max="7938" width="24.6328125" style="46" bestFit="1" customWidth="1"/>
    <col min="7939" max="7939" width="10.6328125" style="46" bestFit="1" customWidth="1"/>
    <col min="7940" max="7940" width="15.54296875" style="46" bestFit="1" customWidth="1"/>
    <col min="7941" max="7942" width="10.6328125" style="46" bestFit="1" customWidth="1"/>
    <col min="7943" max="7943" width="19.08984375" style="46" bestFit="1" customWidth="1"/>
    <col min="7944" max="7944" width="2" style="46" bestFit="1" customWidth="1"/>
    <col min="7945" max="7945" width="11.54296875" style="46" bestFit="1" customWidth="1"/>
    <col min="7946" max="7946" width="7.453125" style="46" bestFit="1" customWidth="1"/>
    <col min="7947" max="7947" width="10.6328125" style="46" bestFit="1" customWidth="1"/>
    <col min="7948" max="7948" width="11.54296875" style="46" bestFit="1" customWidth="1"/>
    <col min="7949" max="7949" width="7.453125" style="46" bestFit="1" customWidth="1"/>
    <col min="7950" max="7950" width="10.6328125" style="46" bestFit="1" customWidth="1"/>
    <col min="7951" max="8192" width="9.08984375" style="46"/>
    <col min="8193" max="8194" width="24.6328125" style="46" bestFit="1" customWidth="1"/>
    <col min="8195" max="8195" width="10.6328125" style="46" bestFit="1" customWidth="1"/>
    <col min="8196" max="8196" width="15.54296875" style="46" bestFit="1" customWidth="1"/>
    <col min="8197" max="8198" width="10.6328125" style="46" bestFit="1" customWidth="1"/>
    <col min="8199" max="8199" width="19.08984375" style="46" bestFit="1" customWidth="1"/>
    <col min="8200" max="8200" width="2" style="46" bestFit="1" customWidth="1"/>
    <col min="8201" max="8201" width="11.54296875" style="46" bestFit="1" customWidth="1"/>
    <col min="8202" max="8202" width="7.453125" style="46" bestFit="1" customWidth="1"/>
    <col min="8203" max="8203" width="10.6328125" style="46" bestFit="1" customWidth="1"/>
    <col min="8204" max="8204" width="11.54296875" style="46" bestFit="1" customWidth="1"/>
    <col min="8205" max="8205" width="7.453125" style="46" bestFit="1" customWidth="1"/>
    <col min="8206" max="8206" width="10.6328125" style="46" bestFit="1" customWidth="1"/>
    <col min="8207" max="8448" width="9.08984375" style="46"/>
    <col min="8449" max="8450" width="24.6328125" style="46" bestFit="1" customWidth="1"/>
    <col min="8451" max="8451" width="10.6328125" style="46" bestFit="1" customWidth="1"/>
    <col min="8452" max="8452" width="15.54296875" style="46" bestFit="1" customWidth="1"/>
    <col min="8453" max="8454" width="10.6328125" style="46" bestFit="1" customWidth="1"/>
    <col min="8455" max="8455" width="19.08984375" style="46" bestFit="1" customWidth="1"/>
    <col min="8456" max="8456" width="2" style="46" bestFit="1" customWidth="1"/>
    <col min="8457" max="8457" width="11.54296875" style="46" bestFit="1" customWidth="1"/>
    <col min="8458" max="8458" width="7.453125" style="46" bestFit="1" customWidth="1"/>
    <col min="8459" max="8459" width="10.6328125" style="46" bestFit="1" customWidth="1"/>
    <col min="8460" max="8460" width="11.54296875" style="46" bestFit="1" customWidth="1"/>
    <col min="8461" max="8461" width="7.453125" style="46" bestFit="1" customWidth="1"/>
    <col min="8462" max="8462" width="10.6328125" style="46" bestFit="1" customWidth="1"/>
    <col min="8463" max="8704" width="9.08984375" style="46"/>
    <col min="8705" max="8706" width="24.6328125" style="46" bestFit="1" customWidth="1"/>
    <col min="8707" max="8707" width="10.6328125" style="46" bestFit="1" customWidth="1"/>
    <col min="8708" max="8708" width="15.54296875" style="46" bestFit="1" customWidth="1"/>
    <col min="8709" max="8710" width="10.6328125" style="46" bestFit="1" customWidth="1"/>
    <col min="8711" max="8711" width="19.08984375" style="46" bestFit="1" customWidth="1"/>
    <col min="8712" max="8712" width="2" style="46" bestFit="1" customWidth="1"/>
    <col min="8713" max="8713" width="11.54296875" style="46" bestFit="1" customWidth="1"/>
    <col min="8714" max="8714" width="7.453125" style="46" bestFit="1" customWidth="1"/>
    <col min="8715" max="8715" width="10.6328125" style="46" bestFit="1" customWidth="1"/>
    <col min="8716" max="8716" width="11.54296875" style="46" bestFit="1" customWidth="1"/>
    <col min="8717" max="8717" width="7.453125" style="46" bestFit="1" customWidth="1"/>
    <col min="8718" max="8718" width="10.6328125" style="46" bestFit="1" customWidth="1"/>
    <col min="8719" max="8960" width="9.08984375" style="46"/>
    <col min="8961" max="8962" width="24.6328125" style="46" bestFit="1" customWidth="1"/>
    <col min="8963" max="8963" width="10.6328125" style="46" bestFit="1" customWidth="1"/>
    <col min="8964" max="8964" width="15.54296875" style="46" bestFit="1" customWidth="1"/>
    <col min="8965" max="8966" width="10.6328125" style="46" bestFit="1" customWidth="1"/>
    <col min="8967" max="8967" width="19.08984375" style="46" bestFit="1" customWidth="1"/>
    <col min="8968" max="8968" width="2" style="46" bestFit="1" customWidth="1"/>
    <col min="8969" max="8969" width="11.54296875" style="46" bestFit="1" customWidth="1"/>
    <col min="8970" max="8970" width="7.453125" style="46" bestFit="1" customWidth="1"/>
    <col min="8971" max="8971" width="10.6328125" style="46" bestFit="1" customWidth="1"/>
    <col min="8972" max="8972" width="11.54296875" style="46" bestFit="1" customWidth="1"/>
    <col min="8973" max="8973" width="7.453125" style="46" bestFit="1" customWidth="1"/>
    <col min="8974" max="8974" width="10.6328125" style="46" bestFit="1" customWidth="1"/>
    <col min="8975" max="9216" width="9.08984375" style="46"/>
    <col min="9217" max="9218" width="24.6328125" style="46" bestFit="1" customWidth="1"/>
    <col min="9219" max="9219" width="10.6328125" style="46" bestFit="1" customWidth="1"/>
    <col min="9220" max="9220" width="15.54296875" style="46" bestFit="1" customWidth="1"/>
    <col min="9221" max="9222" width="10.6328125" style="46" bestFit="1" customWidth="1"/>
    <col min="9223" max="9223" width="19.08984375" style="46" bestFit="1" customWidth="1"/>
    <col min="9224" max="9224" width="2" style="46" bestFit="1" customWidth="1"/>
    <col min="9225" max="9225" width="11.54296875" style="46" bestFit="1" customWidth="1"/>
    <col min="9226" max="9226" width="7.453125" style="46" bestFit="1" customWidth="1"/>
    <col min="9227" max="9227" width="10.6328125" style="46" bestFit="1" customWidth="1"/>
    <col min="9228" max="9228" width="11.54296875" style="46" bestFit="1" customWidth="1"/>
    <col min="9229" max="9229" width="7.453125" style="46" bestFit="1" customWidth="1"/>
    <col min="9230" max="9230" width="10.6328125" style="46" bestFit="1" customWidth="1"/>
    <col min="9231" max="9472" width="9.08984375" style="46"/>
    <col min="9473" max="9474" width="24.6328125" style="46" bestFit="1" customWidth="1"/>
    <col min="9475" max="9475" width="10.6328125" style="46" bestFit="1" customWidth="1"/>
    <col min="9476" max="9476" width="15.54296875" style="46" bestFit="1" customWidth="1"/>
    <col min="9477" max="9478" width="10.6328125" style="46" bestFit="1" customWidth="1"/>
    <col min="9479" max="9479" width="19.08984375" style="46" bestFit="1" customWidth="1"/>
    <col min="9480" max="9480" width="2" style="46" bestFit="1" customWidth="1"/>
    <col min="9481" max="9481" width="11.54296875" style="46" bestFit="1" customWidth="1"/>
    <col min="9482" max="9482" width="7.453125" style="46" bestFit="1" customWidth="1"/>
    <col min="9483" max="9483" width="10.6328125" style="46" bestFit="1" customWidth="1"/>
    <col min="9484" max="9484" width="11.54296875" style="46" bestFit="1" customWidth="1"/>
    <col min="9485" max="9485" width="7.453125" style="46" bestFit="1" customWidth="1"/>
    <col min="9486" max="9486" width="10.6328125" style="46" bestFit="1" customWidth="1"/>
    <col min="9487" max="9728" width="9.08984375" style="46"/>
    <col min="9729" max="9730" width="24.6328125" style="46" bestFit="1" customWidth="1"/>
    <col min="9731" max="9731" width="10.6328125" style="46" bestFit="1" customWidth="1"/>
    <col min="9732" max="9732" width="15.54296875" style="46" bestFit="1" customWidth="1"/>
    <col min="9733" max="9734" width="10.6328125" style="46" bestFit="1" customWidth="1"/>
    <col min="9735" max="9735" width="19.08984375" style="46" bestFit="1" customWidth="1"/>
    <col min="9736" max="9736" width="2" style="46" bestFit="1" customWidth="1"/>
    <col min="9737" max="9737" width="11.54296875" style="46" bestFit="1" customWidth="1"/>
    <col min="9738" max="9738" width="7.453125" style="46" bestFit="1" customWidth="1"/>
    <col min="9739" max="9739" width="10.6328125" style="46" bestFit="1" customWidth="1"/>
    <col min="9740" max="9740" width="11.54296875" style="46" bestFit="1" customWidth="1"/>
    <col min="9741" max="9741" width="7.453125" style="46" bestFit="1" customWidth="1"/>
    <col min="9742" max="9742" width="10.6328125" style="46" bestFit="1" customWidth="1"/>
    <col min="9743" max="9984" width="9.08984375" style="46"/>
    <col min="9985" max="9986" width="24.6328125" style="46" bestFit="1" customWidth="1"/>
    <col min="9987" max="9987" width="10.6328125" style="46" bestFit="1" customWidth="1"/>
    <col min="9988" max="9988" width="15.54296875" style="46" bestFit="1" customWidth="1"/>
    <col min="9989" max="9990" width="10.6328125" style="46" bestFit="1" customWidth="1"/>
    <col min="9991" max="9991" width="19.08984375" style="46" bestFit="1" customWidth="1"/>
    <col min="9992" max="9992" width="2" style="46" bestFit="1" customWidth="1"/>
    <col min="9993" max="9993" width="11.54296875" style="46" bestFit="1" customWidth="1"/>
    <col min="9994" max="9994" width="7.453125" style="46" bestFit="1" customWidth="1"/>
    <col min="9995" max="9995" width="10.6328125" style="46" bestFit="1" customWidth="1"/>
    <col min="9996" max="9996" width="11.54296875" style="46" bestFit="1" customWidth="1"/>
    <col min="9997" max="9997" width="7.453125" style="46" bestFit="1" customWidth="1"/>
    <col min="9998" max="9998" width="10.6328125" style="46" bestFit="1" customWidth="1"/>
    <col min="9999" max="10240" width="9.08984375" style="46"/>
    <col min="10241" max="10242" width="24.6328125" style="46" bestFit="1" customWidth="1"/>
    <col min="10243" max="10243" width="10.6328125" style="46" bestFit="1" customWidth="1"/>
    <col min="10244" max="10244" width="15.54296875" style="46" bestFit="1" customWidth="1"/>
    <col min="10245" max="10246" width="10.6328125" style="46" bestFit="1" customWidth="1"/>
    <col min="10247" max="10247" width="19.08984375" style="46" bestFit="1" customWidth="1"/>
    <col min="10248" max="10248" width="2" style="46" bestFit="1" customWidth="1"/>
    <col min="10249" max="10249" width="11.54296875" style="46" bestFit="1" customWidth="1"/>
    <col min="10250" max="10250" width="7.453125" style="46" bestFit="1" customWidth="1"/>
    <col min="10251" max="10251" width="10.6328125" style="46" bestFit="1" customWidth="1"/>
    <col min="10252" max="10252" width="11.54296875" style="46" bestFit="1" customWidth="1"/>
    <col min="10253" max="10253" width="7.453125" style="46" bestFit="1" customWidth="1"/>
    <col min="10254" max="10254" width="10.6328125" style="46" bestFit="1" customWidth="1"/>
    <col min="10255" max="10496" width="9.08984375" style="46"/>
    <col min="10497" max="10498" width="24.6328125" style="46" bestFit="1" customWidth="1"/>
    <col min="10499" max="10499" width="10.6328125" style="46" bestFit="1" customWidth="1"/>
    <col min="10500" max="10500" width="15.54296875" style="46" bestFit="1" customWidth="1"/>
    <col min="10501" max="10502" width="10.6328125" style="46" bestFit="1" customWidth="1"/>
    <col min="10503" max="10503" width="19.08984375" style="46" bestFit="1" customWidth="1"/>
    <col min="10504" max="10504" width="2" style="46" bestFit="1" customWidth="1"/>
    <col min="10505" max="10505" width="11.54296875" style="46" bestFit="1" customWidth="1"/>
    <col min="10506" max="10506" width="7.453125" style="46" bestFit="1" customWidth="1"/>
    <col min="10507" max="10507" width="10.6328125" style="46" bestFit="1" customWidth="1"/>
    <col min="10508" max="10508" width="11.54296875" style="46" bestFit="1" customWidth="1"/>
    <col min="10509" max="10509" width="7.453125" style="46" bestFit="1" customWidth="1"/>
    <col min="10510" max="10510" width="10.6328125" style="46" bestFit="1" customWidth="1"/>
    <col min="10511" max="10752" width="9.08984375" style="46"/>
    <col min="10753" max="10754" width="24.6328125" style="46" bestFit="1" customWidth="1"/>
    <col min="10755" max="10755" width="10.6328125" style="46" bestFit="1" customWidth="1"/>
    <col min="10756" max="10756" width="15.54296875" style="46" bestFit="1" customWidth="1"/>
    <col min="10757" max="10758" width="10.6328125" style="46" bestFit="1" customWidth="1"/>
    <col min="10759" max="10759" width="19.08984375" style="46" bestFit="1" customWidth="1"/>
    <col min="10760" max="10760" width="2" style="46" bestFit="1" customWidth="1"/>
    <col min="10761" max="10761" width="11.54296875" style="46" bestFit="1" customWidth="1"/>
    <col min="10762" max="10762" width="7.453125" style="46" bestFit="1" customWidth="1"/>
    <col min="10763" max="10763" width="10.6328125" style="46" bestFit="1" customWidth="1"/>
    <col min="10764" max="10764" width="11.54296875" style="46" bestFit="1" customWidth="1"/>
    <col min="10765" max="10765" width="7.453125" style="46" bestFit="1" customWidth="1"/>
    <col min="10766" max="10766" width="10.6328125" style="46" bestFit="1" customWidth="1"/>
    <col min="10767" max="11008" width="9.08984375" style="46"/>
    <col min="11009" max="11010" width="24.6328125" style="46" bestFit="1" customWidth="1"/>
    <col min="11011" max="11011" width="10.6328125" style="46" bestFit="1" customWidth="1"/>
    <col min="11012" max="11012" width="15.54296875" style="46" bestFit="1" customWidth="1"/>
    <col min="11013" max="11014" width="10.6328125" style="46" bestFit="1" customWidth="1"/>
    <col min="11015" max="11015" width="19.08984375" style="46" bestFit="1" customWidth="1"/>
    <col min="11016" max="11016" width="2" style="46" bestFit="1" customWidth="1"/>
    <col min="11017" max="11017" width="11.54296875" style="46" bestFit="1" customWidth="1"/>
    <col min="11018" max="11018" width="7.453125" style="46" bestFit="1" customWidth="1"/>
    <col min="11019" max="11019" width="10.6328125" style="46" bestFit="1" customWidth="1"/>
    <col min="11020" max="11020" width="11.54296875" style="46" bestFit="1" customWidth="1"/>
    <col min="11021" max="11021" width="7.453125" style="46" bestFit="1" customWidth="1"/>
    <col min="11022" max="11022" width="10.6328125" style="46" bestFit="1" customWidth="1"/>
    <col min="11023" max="11264" width="9.08984375" style="46"/>
    <col min="11265" max="11266" width="24.6328125" style="46" bestFit="1" customWidth="1"/>
    <col min="11267" max="11267" width="10.6328125" style="46" bestFit="1" customWidth="1"/>
    <col min="11268" max="11268" width="15.54296875" style="46" bestFit="1" customWidth="1"/>
    <col min="11269" max="11270" width="10.6328125" style="46" bestFit="1" customWidth="1"/>
    <col min="11271" max="11271" width="19.08984375" style="46" bestFit="1" customWidth="1"/>
    <col min="11272" max="11272" width="2" style="46" bestFit="1" customWidth="1"/>
    <col min="11273" max="11273" width="11.54296875" style="46" bestFit="1" customWidth="1"/>
    <col min="11274" max="11274" width="7.453125" style="46" bestFit="1" customWidth="1"/>
    <col min="11275" max="11275" width="10.6328125" style="46" bestFit="1" customWidth="1"/>
    <col min="11276" max="11276" width="11.54296875" style="46" bestFit="1" customWidth="1"/>
    <col min="11277" max="11277" width="7.453125" style="46" bestFit="1" customWidth="1"/>
    <col min="11278" max="11278" width="10.6328125" style="46" bestFit="1" customWidth="1"/>
    <col min="11279" max="11520" width="9.08984375" style="46"/>
    <col min="11521" max="11522" width="24.6328125" style="46" bestFit="1" customWidth="1"/>
    <col min="11523" max="11523" width="10.6328125" style="46" bestFit="1" customWidth="1"/>
    <col min="11524" max="11524" width="15.54296875" style="46" bestFit="1" customWidth="1"/>
    <col min="11525" max="11526" width="10.6328125" style="46" bestFit="1" customWidth="1"/>
    <col min="11527" max="11527" width="19.08984375" style="46" bestFit="1" customWidth="1"/>
    <col min="11528" max="11528" width="2" style="46" bestFit="1" customWidth="1"/>
    <col min="11529" max="11529" width="11.54296875" style="46" bestFit="1" customWidth="1"/>
    <col min="11530" max="11530" width="7.453125" style="46" bestFit="1" customWidth="1"/>
    <col min="11531" max="11531" width="10.6328125" style="46" bestFit="1" customWidth="1"/>
    <col min="11532" max="11532" width="11.54296875" style="46" bestFit="1" customWidth="1"/>
    <col min="11533" max="11533" width="7.453125" style="46" bestFit="1" customWidth="1"/>
    <col min="11534" max="11534" width="10.6328125" style="46" bestFit="1" customWidth="1"/>
    <col min="11535" max="11776" width="9.08984375" style="46"/>
    <col min="11777" max="11778" width="24.6328125" style="46" bestFit="1" customWidth="1"/>
    <col min="11779" max="11779" width="10.6328125" style="46" bestFit="1" customWidth="1"/>
    <col min="11780" max="11780" width="15.54296875" style="46" bestFit="1" customWidth="1"/>
    <col min="11781" max="11782" width="10.6328125" style="46" bestFit="1" customWidth="1"/>
    <col min="11783" max="11783" width="19.08984375" style="46" bestFit="1" customWidth="1"/>
    <col min="11784" max="11784" width="2" style="46" bestFit="1" customWidth="1"/>
    <col min="11785" max="11785" width="11.54296875" style="46" bestFit="1" customWidth="1"/>
    <col min="11786" max="11786" width="7.453125" style="46" bestFit="1" customWidth="1"/>
    <col min="11787" max="11787" width="10.6328125" style="46" bestFit="1" customWidth="1"/>
    <col min="11788" max="11788" width="11.54296875" style="46" bestFit="1" customWidth="1"/>
    <col min="11789" max="11789" width="7.453125" style="46" bestFit="1" customWidth="1"/>
    <col min="11790" max="11790" width="10.6328125" style="46" bestFit="1" customWidth="1"/>
    <col min="11791" max="12032" width="9.08984375" style="46"/>
    <col min="12033" max="12034" width="24.6328125" style="46" bestFit="1" customWidth="1"/>
    <col min="12035" max="12035" width="10.6328125" style="46" bestFit="1" customWidth="1"/>
    <col min="12036" max="12036" width="15.54296875" style="46" bestFit="1" customWidth="1"/>
    <col min="12037" max="12038" width="10.6328125" style="46" bestFit="1" customWidth="1"/>
    <col min="12039" max="12039" width="19.08984375" style="46" bestFit="1" customWidth="1"/>
    <col min="12040" max="12040" width="2" style="46" bestFit="1" customWidth="1"/>
    <col min="12041" max="12041" width="11.54296875" style="46" bestFit="1" customWidth="1"/>
    <col min="12042" max="12042" width="7.453125" style="46" bestFit="1" customWidth="1"/>
    <col min="12043" max="12043" width="10.6328125" style="46" bestFit="1" customWidth="1"/>
    <col min="12044" max="12044" width="11.54296875" style="46" bestFit="1" customWidth="1"/>
    <col min="12045" max="12045" width="7.453125" style="46" bestFit="1" customWidth="1"/>
    <col min="12046" max="12046" width="10.6328125" style="46" bestFit="1" customWidth="1"/>
    <col min="12047" max="12288" width="9.08984375" style="46"/>
    <col min="12289" max="12290" width="24.6328125" style="46" bestFit="1" customWidth="1"/>
    <col min="12291" max="12291" width="10.6328125" style="46" bestFit="1" customWidth="1"/>
    <col min="12292" max="12292" width="15.54296875" style="46" bestFit="1" customWidth="1"/>
    <col min="12293" max="12294" width="10.6328125" style="46" bestFit="1" customWidth="1"/>
    <col min="12295" max="12295" width="19.08984375" style="46" bestFit="1" customWidth="1"/>
    <col min="12296" max="12296" width="2" style="46" bestFit="1" customWidth="1"/>
    <col min="12297" max="12297" width="11.54296875" style="46" bestFit="1" customWidth="1"/>
    <col min="12298" max="12298" width="7.453125" style="46" bestFit="1" customWidth="1"/>
    <col min="12299" max="12299" width="10.6328125" style="46" bestFit="1" customWidth="1"/>
    <col min="12300" max="12300" width="11.54296875" style="46" bestFit="1" customWidth="1"/>
    <col min="12301" max="12301" width="7.453125" style="46" bestFit="1" customWidth="1"/>
    <col min="12302" max="12302" width="10.6328125" style="46" bestFit="1" customWidth="1"/>
    <col min="12303" max="12544" width="9.08984375" style="46"/>
    <col min="12545" max="12546" width="24.6328125" style="46" bestFit="1" customWidth="1"/>
    <col min="12547" max="12547" width="10.6328125" style="46" bestFit="1" customWidth="1"/>
    <col min="12548" max="12548" width="15.54296875" style="46" bestFit="1" customWidth="1"/>
    <col min="12549" max="12550" width="10.6328125" style="46" bestFit="1" customWidth="1"/>
    <col min="12551" max="12551" width="19.08984375" style="46" bestFit="1" customWidth="1"/>
    <col min="12552" max="12552" width="2" style="46" bestFit="1" customWidth="1"/>
    <col min="12553" max="12553" width="11.54296875" style="46" bestFit="1" customWidth="1"/>
    <col min="12554" max="12554" width="7.453125" style="46" bestFit="1" customWidth="1"/>
    <col min="12555" max="12555" width="10.6328125" style="46" bestFit="1" customWidth="1"/>
    <col min="12556" max="12556" width="11.54296875" style="46" bestFit="1" customWidth="1"/>
    <col min="12557" max="12557" width="7.453125" style="46" bestFit="1" customWidth="1"/>
    <col min="12558" max="12558" width="10.6328125" style="46" bestFit="1" customWidth="1"/>
    <col min="12559" max="12800" width="9.08984375" style="46"/>
    <col min="12801" max="12802" width="24.6328125" style="46" bestFit="1" customWidth="1"/>
    <col min="12803" max="12803" width="10.6328125" style="46" bestFit="1" customWidth="1"/>
    <col min="12804" max="12804" width="15.54296875" style="46" bestFit="1" customWidth="1"/>
    <col min="12805" max="12806" width="10.6328125" style="46" bestFit="1" customWidth="1"/>
    <col min="12807" max="12807" width="19.08984375" style="46" bestFit="1" customWidth="1"/>
    <col min="12808" max="12808" width="2" style="46" bestFit="1" customWidth="1"/>
    <col min="12809" max="12809" width="11.54296875" style="46" bestFit="1" customWidth="1"/>
    <col min="12810" max="12810" width="7.453125" style="46" bestFit="1" customWidth="1"/>
    <col min="12811" max="12811" width="10.6328125" style="46" bestFit="1" customWidth="1"/>
    <col min="12812" max="12812" width="11.54296875" style="46" bestFit="1" customWidth="1"/>
    <col min="12813" max="12813" width="7.453125" style="46" bestFit="1" customWidth="1"/>
    <col min="12814" max="12814" width="10.6328125" style="46" bestFit="1" customWidth="1"/>
    <col min="12815" max="13056" width="9.08984375" style="46"/>
    <col min="13057" max="13058" width="24.6328125" style="46" bestFit="1" customWidth="1"/>
    <col min="13059" max="13059" width="10.6328125" style="46" bestFit="1" customWidth="1"/>
    <col min="13060" max="13060" width="15.54296875" style="46" bestFit="1" customWidth="1"/>
    <col min="13061" max="13062" width="10.6328125" style="46" bestFit="1" customWidth="1"/>
    <col min="13063" max="13063" width="19.08984375" style="46" bestFit="1" customWidth="1"/>
    <col min="13064" max="13064" width="2" style="46" bestFit="1" customWidth="1"/>
    <col min="13065" max="13065" width="11.54296875" style="46" bestFit="1" customWidth="1"/>
    <col min="13066" max="13066" width="7.453125" style="46" bestFit="1" customWidth="1"/>
    <col min="13067" max="13067" width="10.6328125" style="46" bestFit="1" customWidth="1"/>
    <col min="13068" max="13068" width="11.54296875" style="46" bestFit="1" customWidth="1"/>
    <col min="13069" max="13069" width="7.453125" style="46" bestFit="1" customWidth="1"/>
    <col min="13070" max="13070" width="10.6328125" style="46" bestFit="1" customWidth="1"/>
    <col min="13071" max="13312" width="9.08984375" style="46"/>
    <col min="13313" max="13314" width="24.6328125" style="46" bestFit="1" customWidth="1"/>
    <col min="13315" max="13315" width="10.6328125" style="46" bestFit="1" customWidth="1"/>
    <col min="13316" max="13316" width="15.54296875" style="46" bestFit="1" customWidth="1"/>
    <col min="13317" max="13318" width="10.6328125" style="46" bestFit="1" customWidth="1"/>
    <col min="13319" max="13319" width="19.08984375" style="46" bestFit="1" customWidth="1"/>
    <col min="13320" max="13320" width="2" style="46" bestFit="1" customWidth="1"/>
    <col min="13321" max="13321" width="11.54296875" style="46" bestFit="1" customWidth="1"/>
    <col min="13322" max="13322" width="7.453125" style="46" bestFit="1" customWidth="1"/>
    <col min="13323" max="13323" width="10.6328125" style="46" bestFit="1" customWidth="1"/>
    <col min="13324" max="13324" width="11.54296875" style="46" bestFit="1" customWidth="1"/>
    <col min="13325" max="13325" width="7.453125" style="46" bestFit="1" customWidth="1"/>
    <col min="13326" max="13326" width="10.6328125" style="46" bestFit="1" customWidth="1"/>
    <col min="13327" max="13568" width="9.08984375" style="46"/>
    <col min="13569" max="13570" width="24.6328125" style="46" bestFit="1" customWidth="1"/>
    <col min="13571" max="13571" width="10.6328125" style="46" bestFit="1" customWidth="1"/>
    <col min="13572" max="13572" width="15.54296875" style="46" bestFit="1" customWidth="1"/>
    <col min="13573" max="13574" width="10.6328125" style="46" bestFit="1" customWidth="1"/>
    <col min="13575" max="13575" width="19.08984375" style="46" bestFit="1" customWidth="1"/>
    <col min="13576" max="13576" width="2" style="46" bestFit="1" customWidth="1"/>
    <col min="13577" max="13577" width="11.54296875" style="46" bestFit="1" customWidth="1"/>
    <col min="13578" max="13578" width="7.453125" style="46" bestFit="1" customWidth="1"/>
    <col min="13579" max="13579" width="10.6328125" style="46" bestFit="1" customWidth="1"/>
    <col min="13580" max="13580" width="11.54296875" style="46" bestFit="1" customWidth="1"/>
    <col min="13581" max="13581" width="7.453125" style="46" bestFit="1" customWidth="1"/>
    <col min="13582" max="13582" width="10.6328125" style="46" bestFit="1" customWidth="1"/>
    <col min="13583" max="13824" width="9.08984375" style="46"/>
    <col min="13825" max="13826" width="24.6328125" style="46" bestFit="1" customWidth="1"/>
    <col min="13827" max="13827" width="10.6328125" style="46" bestFit="1" customWidth="1"/>
    <col min="13828" max="13828" width="15.54296875" style="46" bestFit="1" customWidth="1"/>
    <col min="13829" max="13830" width="10.6328125" style="46" bestFit="1" customWidth="1"/>
    <col min="13831" max="13831" width="19.08984375" style="46" bestFit="1" customWidth="1"/>
    <col min="13832" max="13832" width="2" style="46" bestFit="1" customWidth="1"/>
    <col min="13833" max="13833" width="11.54296875" style="46" bestFit="1" customWidth="1"/>
    <col min="13834" max="13834" width="7.453125" style="46" bestFit="1" customWidth="1"/>
    <col min="13835" max="13835" width="10.6328125" style="46" bestFit="1" customWidth="1"/>
    <col min="13836" max="13836" width="11.54296875" style="46" bestFit="1" customWidth="1"/>
    <col min="13837" max="13837" width="7.453125" style="46" bestFit="1" customWidth="1"/>
    <col min="13838" max="13838" width="10.6328125" style="46" bestFit="1" customWidth="1"/>
    <col min="13839" max="14080" width="9.08984375" style="46"/>
    <col min="14081" max="14082" width="24.6328125" style="46" bestFit="1" customWidth="1"/>
    <col min="14083" max="14083" width="10.6328125" style="46" bestFit="1" customWidth="1"/>
    <col min="14084" max="14084" width="15.54296875" style="46" bestFit="1" customWidth="1"/>
    <col min="14085" max="14086" width="10.6328125" style="46" bestFit="1" customWidth="1"/>
    <col min="14087" max="14087" width="19.08984375" style="46" bestFit="1" customWidth="1"/>
    <col min="14088" max="14088" width="2" style="46" bestFit="1" customWidth="1"/>
    <col min="14089" max="14089" width="11.54296875" style="46" bestFit="1" customWidth="1"/>
    <col min="14090" max="14090" width="7.453125" style="46" bestFit="1" customWidth="1"/>
    <col min="14091" max="14091" width="10.6328125" style="46" bestFit="1" customWidth="1"/>
    <col min="14092" max="14092" width="11.54296875" style="46" bestFit="1" customWidth="1"/>
    <col min="14093" max="14093" width="7.453125" style="46" bestFit="1" customWidth="1"/>
    <col min="14094" max="14094" width="10.6328125" style="46" bestFit="1" customWidth="1"/>
    <col min="14095" max="14336" width="9.08984375" style="46"/>
    <col min="14337" max="14338" width="24.6328125" style="46" bestFit="1" customWidth="1"/>
    <col min="14339" max="14339" width="10.6328125" style="46" bestFit="1" customWidth="1"/>
    <col min="14340" max="14340" width="15.54296875" style="46" bestFit="1" customWidth="1"/>
    <col min="14341" max="14342" width="10.6328125" style="46" bestFit="1" customWidth="1"/>
    <col min="14343" max="14343" width="19.08984375" style="46" bestFit="1" customWidth="1"/>
    <col min="14344" max="14344" width="2" style="46" bestFit="1" customWidth="1"/>
    <col min="14345" max="14345" width="11.54296875" style="46" bestFit="1" customWidth="1"/>
    <col min="14346" max="14346" width="7.453125" style="46" bestFit="1" customWidth="1"/>
    <col min="14347" max="14347" width="10.6328125" style="46" bestFit="1" customWidth="1"/>
    <col min="14348" max="14348" width="11.54296875" style="46" bestFit="1" customWidth="1"/>
    <col min="14349" max="14349" width="7.453125" style="46" bestFit="1" customWidth="1"/>
    <col min="14350" max="14350" width="10.6328125" style="46" bestFit="1" customWidth="1"/>
    <col min="14351" max="14592" width="9.08984375" style="46"/>
    <col min="14593" max="14594" width="24.6328125" style="46" bestFit="1" customWidth="1"/>
    <col min="14595" max="14595" width="10.6328125" style="46" bestFit="1" customWidth="1"/>
    <col min="14596" max="14596" width="15.54296875" style="46" bestFit="1" customWidth="1"/>
    <col min="14597" max="14598" width="10.6328125" style="46" bestFit="1" customWidth="1"/>
    <col min="14599" max="14599" width="19.08984375" style="46" bestFit="1" customWidth="1"/>
    <col min="14600" max="14600" width="2" style="46" bestFit="1" customWidth="1"/>
    <col min="14601" max="14601" width="11.54296875" style="46" bestFit="1" customWidth="1"/>
    <col min="14602" max="14602" width="7.453125" style="46" bestFit="1" customWidth="1"/>
    <col min="14603" max="14603" width="10.6328125" style="46" bestFit="1" customWidth="1"/>
    <col min="14604" max="14604" width="11.54296875" style="46" bestFit="1" customWidth="1"/>
    <col min="14605" max="14605" width="7.453125" style="46" bestFit="1" customWidth="1"/>
    <col min="14606" max="14606" width="10.6328125" style="46" bestFit="1" customWidth="1"/>
    <col min="14607" max="14848" width="9.08984375" style="46"/>
    <col min="14849" max="14850" width="24.6328125" style="46" bestFit="1" customWidth="1"/>
    <col min="14851" max="14851" width="10.6328125" style="46" bestFit="1" customWidth="1"/>
    <col min="14852" max="14852" width="15.54296875" style="46" bestFit="1" customWidth="1"/>
    <col min="14853" max="14854" width="10.6328125" style="46" bestFit="1" customWidth="1"/>
    <col min="14855" max="14855" width="19.08984375" style="46" bestFit="1" customWidth="1"/>
    <col min="14856" max="14856" width="2" style="46" bestFit="1" customWidth="1"/>
    <col min="14857" max="14857" width="11.54296875" style="46" bestFit="1" customWidth="1"/>
    <col min="14858" max="14858" width="7.453125" style="46" bestFit="1" customWidth="1"/>
    <col min="14859" max="14859" width="10.6328125" style="46" bestFit="1" customWidth="1"/>
    <col min="14860" max="14860" width="11.54296875" style="46" bestFit="1" customWidth="1"/>
    <col min="14861" max="14861" width="7.453125" style="46" bestFit="1" customWidth="1"/>
    <col min="14862" max="14862" width="10.6328125" style="46" bestFit="1" customWidth="1"/>
    <col min="14863" max="15104" width="9.08984375" style="46"/>
    <col min="15105" max="15106" width="24.6328125" style="46" bestFit="1" customWidth="1"/>
    <col min="15107" max="15107" width="10.6328125" style="46" bestFit="1" customWidth="1"/>
    <col min="15108" max="15108" width="15.54296875" style="46" bestFit="1" customWidth="1"/>
    <col min="15109" max="15110" width="10.6328125" style="46" bestFit="1" customWidth="1"/>
    <col min="15111" max="15111" width="19.08984375" style="46" bestFit="1" customWidth="1"/>
    <col min="15112" max="15112" width="2" style="46" bestFit="1" customWidth="1"/>
    <col min="15113" max="15113" width="11.54296875" style="46" bestFit="1" customWidth="1"/>
    <col min="15114" max="15114" width="7.453125" style="46" bestFit="1" customWidth="1"/>
    <col min="15115" max="15115" width="10.6328125" style="46" bestFit="1" customWidth="1"/>
    <col min="15116" max="15116" width="11.54296875" style="46" bestFit="1" customWidth="1"/>
    <col min="15117" max="15117" width="7.453125" style="46" bestFit="1" customWidth="1"/>
    <col min="15118" max="15118" width="10.6328125" style="46" bestFit="1" customWidth="1"/>
    <col min="15119" max="15360" width="9.08984375" style="46"/>
    <col min="15361" max="15362" width="24.6328125" style="46" bestFit="1" customWidth="1"/>
    <col min="15363" max="15363" width="10.6328125" style="46" bestFit="1" customWidth="1"/>
    <col min="15364" max="15364" width="15.54296875" style="46" bestFit="1" customWidth="1"/>
    <col min="15365" max="15366" width="10.6328125" style="46" bestFit="1" customWidth="1"/>
    <col min="15367" max="15367" width="19.08984375" style="46" bestFit="1" customWidth="1"/>
    <col min="15368" max="15368" width="2" style="46" bestFit="1" customWidth="1"/>
    <col min="15369" max="15369" width="11.54296875" style="46" bestFit="1" customWidth="1"/>
    <col min="15370" max="15370" width="7.453125" style="46" bestFit="1" customWidth="1"/>
    <col min="15371" max="15371" width="10.6328125" style="46" bestFit="1" customWidth="1"/>
    <col min="15372" max="15372" width="11.54296875" style="46" bestFit="1" customWidth="1"/>
    <col min="15373" max="15373" width="7.453125" style="46" bestFit="1" customWidth="1"/>
    <col min="15374" max="15374" width="10.6328125" style="46" bestFit="1" customWidth="1"/>
    <col min="15375" max="15616" width="9.08984375" style="46"/>
    <col min="15617" max="15618" width="24.6328125" style="46" bestFit="1" customWidth="1"/>
    <col min="15619" max="15619" width="10.6328125" style="46" bestFit="1" customWidth="1"/>
    <col min="15620" max="15620" width="15.54296875" style="46" bestFit="1" customWidth="1"/>
    <col min="15621" max="15622" width="10.6328125" style="46" bestFit="1" customWidth="1"/>
    <col min="15623" max="15623" width="19.08984375" style="46" bestFit="1" customWidth="1"/>
    <col min="15624" max="15624" width="2" style="46" bestFit="1" customWidth="1"/>
    <col min="15625" max="15625" width="11.54296875" style="46" bestFit="1" customWidth="1"/>
    <col min="15626" max="15626" width="7.453125" style="46" bestFit="1" customWidth="1"/>
    <col min="15627" max="15627" width="10.6328125" style="46" bestFit="1" customWidth="1"/>
    <col min="15628" max="15628" width="11.54296875" style="46" bestFit="1" customWidth="1"/>
    <col min="15629" max="15629" width="7.453125" style="46" bestFit="1" customWidth="1"/>
    <col min="15630" max="15630" width="10.6328125" style="46" bestFit="1" customWidth="1"/>
    <col min="15631" max="15872" width="9.08984375" style="46"/>
    <col min="15873" max="15874" width="24.6328125" style="46" bestFit="1" customWidth="1"/>
    <col min="15875" max="15875" width="10.6328125" style="46" bestFit="1" customWidth="1"/>
    <col min="15876" max="15876" width="15.54296875" style="46" bestFit="1" customWidth="1"/>
    <col min="15877" max="15878" width="10.6328125" style="46" bestFit="1" customWidth="1"/>
    <col min="15879" max="15879" width="19.08984375" style="46" bestFit="1" customWidth="1"/>
    <col min="15880" max="15880" width="2" style="46" bestFit="1" customWidth="1"/>
    <col min="15881" max="15881" width="11.54296875" style="46" bestFit="1" customWidth="1"/>
    <col min="15882" max="15882" width="7.453125" style="46" bestFit="1" customWidth="1"/>
    <col min="15883" max="15883" width="10.6328125" style="46" bestFit="1" customWidth="1"/>
    <col min="15884" max="15884" width="11.54296875" style="46" bestFit="1" customWidth="1"/>
    <col min="15885" max="15885" width="7.453125" style="46" bestFit="1" customWidth="1"/>
    <col min="15886" max="15886" width="10.6328125" style="46" bestFit="1" customWidth="1"/>
    <col min="15887" max="16128" width="9.08984375" style="46"/>
    <col min="16129" max="16130" width="24.6328125" style="46" bestFit="1" customWidth="1"/>
    <col min="16131" max="16131" width="10.6328125" style="46" bestFit="1" customWidth="1"/>
    <col min="16132" max="16132" width="15.54296875" style="46" bestFit="1" customWidth="1"/>
    <col min="16133" max="16134" width="10.6328125" style="46" bestFit="1" customWidth="1"/>
    <col min="16135" max="16135" width="19.08984375" style="46" bestFit="1" customWidth="1"/>
    <col min="16136" max="16136" width="2" style="46" bestFit="1" customWidth="1"/>
    <col min="16137" max="16137" width="11.54296875" style="46" bestFit="1" customWidth="1"/>
    <col min="16138" max="16138" width="7.453125" style="46" bestFit="1" customWidth="1"/>
    <col min="16139" max="16139" width="10.6328125" style="46" bestFit="1" customWidth="1"/>
    <col min="16140" max="16140" width="11.54296875" style="46" bestFit="1" customWidth="1"/>
    <col min="16141" max="16141" width="7.453125" style="46" bestFit="1" customWidth="1"/>
    <col min="16142" max="16142" width="10.6328125" style="46" bestFit="1" customWidth="1"/>
    <col min="16143" max="16384" width="9.08984375" style="46"/>
  </cols>
  <sheetData>
    <row r="1" spans="1:7" ht="18.5" x14ac:dyDescent="0.45">
      <c r="A1" s="96" t="s">
        <v>31</v>
      </c>
      <c r="B1" s="96"/>
      <c r="C1" s="96"/>
      <c r="D1" s="96"/>
      <c r="E1" s="96"/>
    </row>
    <row r="3" spans="1:7" ht="15" thickBot="1" x14ac:dyDescent="0.4">
      <c r="A3" s="27"/>
    </row>
    <row r="4" spans="1:7" x14ac:dyDescent="0.35">
      <c r="A4" s="50"/>
      <c r="B4" s="51"/>
      <c r="C4" s="51"/>
      <c r="D4" s="51"/>
      <c r="E4" s="51"/>
      <c r="F4" s="51"/>
      <c r="G4" s="52"/>
    </row>
    <row r="5" spans="1:7" x14ac:dyDescent="0.35">
      <c r="A5" s="53"/>
      <c r="B5" s="54"/>
      <c r="C5" s="54"/>
      <c r="D5" s="54"/>
      <c r="E5" s="54"/>
      <c r="F5" s="54"/>
      <c r="G5" s="55"/>
    </row>
    <row r="6" spans="1:7" s="48" customFormat="1" ht="29" x14ac:dyDescent="0.35">
      <c r="A6" s="56"/>
      <c r="B6" s="57" t="s">
        <v>32</v>
      </c>
      <c r="C6" s="57" t="s">
        <v>32</v>
      </c>
      <c r="D6" s="57" t="s">
        <v>133</v>
      </c>
      <c r="E6" s="57" t="s">
        <v>134</v>
      </c>
      <c r="F6" s="57"/>
      <c r="G6" s="58"/>
    </row>
    <row r="7" spans="1:7" s="48" customFormat="1" x14ac:dyDescent="0.35">
      <c r="A7" s="56"/>
      <c r="B7" s="57" t="s">
        <v>47</v>
      </c>
      <c r="C7" s="59">
        <v>41729</v>
      </c>
      <c r="D7" s="57" t="s">
        <v>141</v>
      </c>
      <c r="E7" s="57"/>
      <c r="F7" s="59">
        <v>42094</v>
      </c>
      <c r="G7" s="58"/>
    </row>
    <row r="8" spans="1:7" x14ac:dyDescent="0.35">
      <c r="A8" s="53"/>
      <c r="B8" s="54"/>
      <c r="C8" s="54"/>
      <c r="D8" s="54"/>
      <c r="E8" s="54"/>
      <c r="F8" s="54"/>
      <c r="G8" s="55"/>
    </row>
    <row r="9" spans="1:7" x14ac:dyDescent="0.35">
      <c r="A9" s="53"/>
      <c r="B9" s="54"/>
      <c r="C9" s="54"/>
      <c r="D9" s="54"/>
      <c r="E9" s="54"/>
      <c r="F9" s="54"/>
      <c r="G9" s="55"/>
    </row>
    <row r="10" spans="1:7" x14ac:dyDescent="0.35">
      <c r="A10" s="53"/>
      <c r="B10" s="54" t="s">
        <v>142</v>
      </c>
      <c r="C10" s="60"/>
      <c r="D10" s="60"/>
      <c r="E10" s="60"/>
      <c r="F10" s="60">
        <v>1000</v>
      </c>
      <c r="G10" s="55"/>
    </row>
    <row r="11" spans="1:7" x14ac:dyDescent="0.35">
      <c r="A11" s="53"/>
      <c r="B11" s="54" t="s">
        <v>143</v>
      </c>
      <c r="C11" s="60"/>
      <c r="D11" s="60"/>
      <c r="E11" s="60"/>
      <c r="F11" s="60">
        <v>10000</v>
      </c>
      <c r="G11" s="55"/>
    </row>
    <row r="12" spans="1:7" x14ac:dyDescent="0.35">
      <c r="A12" s="53"/>
      <c r="B12" s="54" t="s">
        <v>23</v>
      </c>
      <c r="C12" s="60">
        <v>9000</v>
      </c>
      <c r="D12" s="60"/>
      <c r="E12" s="60"/>
      <c r="F12" s="60">
        <f t="shared" ref="F12:F19" si="0">C12+D12</f>
        <v>9000</v>
      </c>
      <c r="G12" s="55"/>
    </row>
    <row r="13" spans="1:7" x14ac:dyDescent="0.35">
      <c r="A13" s="53"/>
      <c r="B13" s="54" t="s">
        <v>33</v>
      </c>
      <c r="C13" s="60">
        <v>5000</v>
      </c>
      <c r="D13" s="60"/>
      <c r="E13" s="60"/>
      <c r="F13" s="60">
        <f t="shared" si="0"/>
        <v>5000</v>
      </c>
      <c r="G13" s="55"/>
    </row>
    <row r="14" spans="1:7" x14ac:dyDescent="0.35">
      <c r="A14" s="53"/>
      <c r="B14" s="54" t="s">
        <v>34</v>
      </c>
      <c r="C14" s="60">
        <v>1500</v>
      </c>
      <c r="D14" s="60"/>
      <c r="E14" s="60"/>
      <c r="F14" s="60">
        <f t="shared" si="0"/>
        <v>1500</v>
      </c>
      <c r="G14" s="55"/>
    </row>
    <row r="15" spans="1:7" x14ac:dyDescent="0.35">
      <c r="A15" s="53"/>
      <c r="B15" s="54" t="s">
        <v>35</v>
      </c>
      <c r="C15" s="60">
        <v>9838</v>
      </c>
      <c r="D15" s="60"/>
      <c r="E15" s="60"/>
      <c r="F15" s="60">
        <f t="shared" si="0"/>
        <v>9838</v>
      </c>
      <c r="G15" s="55"/>
    </row>
    <row r="16" spans="1:7" x14ac:dyDescent="0.35">
      <c r="A16" s="53"/>
      <c r="B16" s="54" t="s">
        <v>36</v>
      </c>
      <c r="C16" s="60">
        <v>9000</v>
      </c>
      <c r="D16" s="60"/>
      <c r="E16" s="60"/>
      <c r="F16" s="60">
        <f t="shared" si="0"/>
        <v>9000</v>
      </c>
      <c r="G16" s="55"/>
    </row>
    <row r="17" spans="1:7" x14ac:dyDescent="0.35">
      <c r="A17" s="53"/>
      <c r="B17" s="54" t="s">
        <v>37</v>
      </c>
      <c r="C17" s="60">
        <v>5450</v>
      </c>
      <c r="D17" s="60"/>
      <c r="E17" s="60"/>
      <c r="F17" s="60">
        <f t="shared" si="0"/>
        <v>5450</v>
      </c>
      <c r="G17" s="55"/>
    </row>
    <row r="18" spans="1:7" x14ac:dyDescent="0.35">
      <c r="A18" s="53"/>
      <c r="B18" s="54" t="s">
        <v>38</v>
      </c>
      <c r="C18" s="60">
        <v>0</v>
      </c>
      <c r="D18" s="60"/>
      <c r="E18" s="60"/>
      <c r="F18" s="60">
        <f t="shared" si="0"/>
        <v>0</v>
      </c>
      <c r="G18" s="55"/>
    </row>
    <row r="19" spans="1:7" x14ac:dyDescent="0.35">
      <c r="A19" s="53"/>
      <c r="B19" s="54" t="s">
        <v>39</v>
      </c>
      <c r="C19" s="60">
        <v>20000</v>
      </c>
      <c r="D19" s="60"/>
      <c r="E19" s="60"/>
      <c r="F19" s="60">
        <f t="shared" si="0"/>
        <v>20000</v>
      </c>
      <c r="G19" s="55"/>
    </row>
    <row r="20" spans="1:7" x14ac:dyDescent="0.35">
      <c r="A20" s="53"/>
      <c r="B20" s="54"/>
      <c r="C20" s="60"/>
      <c r="D20" s="60"/>
      <c r="E20" s="60"/>
      <c r="F20" s="60"/>
      <c r="G20" s="55"/>
    </row>
    <row r="21" spans="1:7" ht="15" thickBot="1" x14ac:dyDescent="0.4">
      <c r="A21" s="53"/>
      <c r="B21" s="54" t="s">
        <v>40</v>
      </c>
      <c r="C21" s="61">
        <f>SUM(C9:C20)</f>
        <v>59788</v>
      </c>
      <c r="D21" s="61">
        <f>SUM(D9:D20)</f>
        <v>0</v>
      </c>
      <c r="E21" s="61">
        <f>SUM(E9:E20)</f>
        <v>0</v>
      </c>
      <c r="F21" s="61">
        <f>SUM(F9:F20)</f>
        <v>70788</v>
      </c>
      <c r="G21" s="55"/>
    </row>
    <row r="22" spans="1:7" ht="15" thickTop="1" x14ac:dyDescent="0.35">
      <c r="A22" s="53"/>
      <c r="B22" s="54"/>
      <c r="C22" s="54"/>
      <c r="D22" s="54"/>
      <c r="E22" s="54"/>
      <c r="F22" s="54"/>
      <c r="G22" s="55"/>
    </row>
    <row r="23" spans="1:7" ht="15" thickBot="1" x14ac:dyDescent="0.4">
      <c r="A23" s="62"/>
      <c r="B23" s="63"/>
      <c r="C23" s="63"/>
      <c r="D23" s="63"/>
      <c r="E23" s="63"/>
      <c r="F23" s="63"/>
      <c r="G23" s="64"/>
    </row>
  </sheetData>
  <mergeCells count="1">
    <mergeCell ref="A1:E1"/>
  </mergeCells>
  <pageMargins left="0.51181102362204722" right="0.51181102362204722" top="0.74803149606299213" bottom="0.74803149606299213" header="0.31496062992125984"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5"/>
  <sheetViews>
    <sheetView workbookViewId="0">
      <selection activeCell="B5" sqref="B5"/>
    </sheetView>
  </sheetViews>
  <sheetFormatPr defaultRowHeight="14.5" x14ac:dyDescent="0.35"/>
  <cols>
    <col min="1" max="1" width="24.6328125" style="46" bestFit="1" customWidth="1"/>
    <col min="2" max="2" width="19.08984375" style="46" bestFit="1" customWidth="1"/>
    <col min="3" max="3" width="23.6328125" style="46" bestFit="1" customWidth="1"/>
    <col min="4" max="4" width="17.6328125" style="46" bestFit="1" customWidth="1"/>
    <col min="5" max="6" width="10.6328125" style="46" bestFit="1" customWidth="1"/>
    <col min="7" max="7" width="19.08984375" style="46" bestFit="1" customWidth="1"/>
    <col min="8" max="8" width="2" style="46" bestFit="1" customWidth="1"/>
    <col min="9" max="9" width="11.54296875" style="46" bestFit="1" customWidth="1"/>
    <col min="10" max="10" width="7.453125" style="46" bestFit="1" customWidth="1"/>
    <col min="11" max="11" width="10.6328125" style="46" bestFit="1" customWidth="1"/>
    <col min="12" max="12" width="11.54296875" style="46" bestFit="1" customWidth="1"/>
    <col min="13" max="13" width="7.453125" style="46" bestFit="1" customWidth="1"/>
    <col min="14" max="14" width="10.6328125" style="46" bestFit="1" customWidth="1"/>
    <col min="15" max="256" width="9.08984375" style="46"/>
    <col min="257" max="257" width="24.6328125" style="46" bestFit="1" customWidth="1"/>
    <col min="258" max="258" width="19.08984375" style="46" bestFit="1" customWidth="1"/>
    <col min="259" max="259" width="23.6328125" style="46" bestFit="1" customWidth="1"/>
    <col min="260" max="260" width="17.6328125" style="46" bestFit="1" customWidth="1"/>
    <col min="261" max="262" width="10.6328125" style="46" bestFit="1" customWidth="1"/>
    <col min="263" max="263" width="19.08984375" style="46" bestFit="1" customWidth="1"/>
    <col min="264" max="264" width="2" style="46" bestFit="1" customWidth="1"/>
    <col min="265" max="265" width="11.54296875" style="46" bestFit="1" customWidth="1"/>
    <col min="266" max="266" width="7.453125" style="46" bestFit="1" customWidth="1"/>
    <col min="267" max="267" width="10.6328125" style="46" bestFit="1" customWidth="1"/>
    <col min="268" max="268" width="11.54296875" style="46" bestFit="1" customWidth="1"/>
    <col min="269" max="269" width="7.453125" style="46" bestFit="1" customWidth="1"/>
    <col min="270" max="270" width="10.6328125" style="46" bestFit="1" customWidth="1"/>
    <col min="271" max="512" width="9.08984375" style="46"/>
    <col min="513" max="513" width="24.6328125" style="46" bestFit="1" customWidth="1"/>
    <col min="514" max="514" width="19.08984375" style="46" bestFit="1" customWidth="1"/>
    <col min="515" max="515" width="23.6328125" style="46" bestFit="1" customWidth="1"/>
    <col min="516" max="516" width="17.6328125" style="46" bestFit="1" customWidth="1"/>
    <col min="517" max="518" width="10.6328125" style="46" bestFit="1" customWidth="1"/>
    <col min="519" max="519" width="19.08984375" style="46" bestFit="1" customWidth="1"/>
    <col min="520" max="520" width="2" style="46" bestFit="1" customWidth="1"/>
    <col min="521" max="521" width="11.54296875" style="46" bestFit="1" customWidth="1"/>
    <col min="522" max="522" width="7.453125" style="46" bestFit="1" customWidth="1"/>
    <col min="523" max="523" width="10.6328125" style="46" bestFit="1" customWidth="1"/>
    <col min="524" max="524" width="11.54296875" style="46" bestFit="1" customWidth="1"/>
    <col min="525" max="525" width="7.453125" style="46" bestFit="1" customWidth="1"/>
    <col min="526" max="526" width="10.6328125" style="46" bestFit="1" customWidth="1"/>
    <col min="527" max="768" width="9.08984375" style="46"/>
    <col min="769" max="769" width="24.6328125" style="46" bestFit="1" customWidth="1"/>
    <col min="770" max="770" width="19.08984375" style="46" bestFit="1" customWidth="1"/>
    <col min="771" max="771" width="23.6328125" style="46" bestFit="1" customWidth="1"/>
    <col min="772" max="772" width="17.6328125" style="46" bestFit="1" customWidth="1"/>
    <col min="773" max="774" width="10.6328125" style="46" bestFit="1" customWidth="1"/>
    <col min="775" max="775" width="19.08984375" style="46" bestFit="1" customWidth="1"/>
    <col min="776" max="776" width="2" style="46" bestFit="1" customWidth="1"/>
    <col min="777" max="777" width="11.54296875" style="46" bestFit="1" customWidth="1"/>
    <col min="778" max="778" width="7.453125" style="46" bestFit="1" customWidth="1"/>
    <col min="779" max="779" width="10.6328125" style="46" bestFit="1" customWidth="1"/>
    <col min="780" max="780" width="11.54296875" style="46" bestFit="1" customWidth="1"/>
    <col min="781" max="781" width="7.453125" style="46" bestFit="1" customWidth="1"/>
    <col min="782" max="782" width="10.6328125" style="46" bestFit="1" customWidth="1"/>
    <col min="783" max="1024" width="9.08984375" style="46"/>
    <col min="1025" max="1025" width="24.6328125" style="46" bestFit="1" customWidth="1"/>
    <col min="1026" max="1026" width="19.08984375" style="46" bestFit="1" customWidth="1"/>
    <col min="1027" max="1027" width="23.6328125" style="46" bestFit="1" customWidth="1"/>
    <col min="1028" max="1028" width="17.6328125" style="46" bestFit="1" customWidth="1"/>
    <col min="1029" max="1030" width="10.6328125" style="46" bestFit="1" customWidth="1"/>
    <col min="1031" max="1031" width="19.08984375" style="46" bestFit="1" customWidth="1"/>
    <col min="1032" max="1032" width="2" style="46" bestFit="1" customWidth="1"/>
    <col min="1033" max="1033" width="11.54296875" style="46" bestFit="1" customWidth="1"/>
    <col min="1034" max="1034" width="7.453125" style="46" bestFit="1" customWidth="1"/>
    <col min="1035" max="1035" width="10.6328125" style="46" bestFit="1" customWidth="1"/>
    <col min="1036" max="1036" width="11.54296875" style="46" bestFit="1" customWidth="1"/>
    <col min="1037" max="1037" width="7.453125" style="46" bestFit="1" customWidth="1"/>
    <col min="1038" max="1038" width="10.6328125" style="46" bestFit="1" customWidth="1"/>
    <col min="1039" max="1280" width="9.08984375" style="46"/>
    <col min="1281" max="1281" width="24.6328125" style="46" bestFit="1" customWidth="1"/>
    <col min="1282" max="1282" width="19.08984375" style="46" bestFit="1" customWidth="1"/>
    <col min="1283" max="1283" width="23.6328125" style="46" bestFit="1" customWidth="1"/>
    <col min="1284" max="1284" width="17.6328125" style="46" bestFit="1" customWidth="1"/>
    <col min="1285" max="1286" width="10.6328125" style="46" bestFit="1" customWidth="1"/>
    <col min="1287" max="1287" width="19.08984375" style="46" bestFit="1" customWidth="1"/>
    <col min="1288" max="1288" width="2" style="46" bestFit="1" customWidth="1"/>
    <col min="1289" max="1289" width="11.54296875" style="46" bestFit="1" customWidth="1"/>
    <col min="1290" max="1290" width="7.453125" style="46" bestFit="1" customWidth="1"/>
    <col min="1291" max="1291" width="10.6328125" style="46" bestFit="1" customWidth="1"/>
    <col min="1292" max="1292" width="11.54296875" style="46" bestFit="1" customWidth="1"/>
    <col min="1293" max="1293" width="7.453125" style="46" bestFit="1" customWidth="1"/>
    <col min="1294" max="1294" width="10.6328125" style="46" bestFit="1" customWidth="1"/>
    <col min="1295" max="1536" width="9.08984375" style="46"/>
    <col min="1537" max="1537" width="24.6328125" style="46" bestFit="1" customWidth="1"/>
    <col min="1538" max="1538" width="19.08984375" style="46" bestFit="1" customWidth="1"/>
    <col min="1539" max="1539" width="23.6328125" style="46" bestFit="1" customWidth="1"/>
    <col min="1540" max="1540" width="17.6328125" style="46" bestFit="1" customWidth="1"/>
    <col min="1541" max="1542" width="10.6328125" style="46" bestFit="1" customWidth="1"/>
    <col min="1543" max="1543" width="19.08984375" style="46" bestFit="1" customWidth="1"/>
    <col min="1544" max="1544" width="2" style="46" bestFit="1" customWidth="1"/>
    <col min="1545" max="1545" width="11.54296875" style="46" bestFit="1" customWidth="1"/>
    <col min="1546" max="1546" width="7.453125" style="46" bestFit="1" customWidth="1"/>
    <col min="1547" max="1547" width="10.6328125" style="46" bestFit="1" customWidth="1"/>
    <col min="1548" max="1548" width="11.54296875" style="46" bestFit="1" customWidth="1"/>
    <col min="1549" max="1549" width="7.453125" style="46" bestFit="1" customWidth="1"/>
    <col min="1550" max="1550" width="10.6328125" style="46" bestFit="1" customWidth="1"/>
    <col min="1551" max="1792" width="9.08984375" style="46"/>
    <col min="1793" max="1793" width="24.6328125" style="46" bestFit="1" customWidth="1"/>
    <col min="1794" max="1794" width="19.08984375" style="46" bestFit="1" customWidth="1"/>
    <col min="1795" max="1795" width="23.6328125" style="46" bestFit="1" customWidth="1"/>
    <col min="1796" max="1796" width="17.6328125" style="46" bestFit="1" customWidth="1"/>
    <col min="1797" max="1798" width="10.6328125" style="46" bestFit="1" customWidth="1"/>
    <col min="1799" max="1799" width="19.08984375" style="46" bestFit="1" customWidth="1"/>
    <col min="1800" max="1800" width="2" style="46" bestFit="1" customWidth="1"/>
    <col min="1801" max="1801" width="11.54296875" style="46" bestFit="1" customWidth="1"/>
    <col min="1802" max="1802" width="7.453125" style="46" bestFit="1" customWidth="1"/>
    <col min="1803" max="1803" width="10.6328125" style="46" bestFit="1" customWidth="1"/>
    <col min="1804" max="1804" width="11.54296875" style="46" bestFit="1" customWidth="1"/>
    <col min="1805" max="1805" width="7.453125" style="46" bestFit="1" customWidth="1"/>
    <col min="1806" max="1806" width="10.6328125" style="46" bestFit="1" customWidth="1"/>
    <col min="1807" max="2048" width="9.08984375" style="46"/>
    <col min="2049" max="2049" width="24.6328125" style="46" bestFit="1" customWidth="1"/>
    <col min="2050" max="2050" width="19.08984375" style="46" bestFit="1" customWidth="1"/>
    <col min="2051" max="2051" width="23.6328125" style="46" bestFit="1" customWidth="1"/>
    <col min="2052" max="2052" width="17.6328125" style="46" bestFit="1" customWidth="1"/>
    <col min="2053" max="2054" width="10.6328125" style="46" bestFit="1" customWidth="1"/>
    <col min="2055" max="2055" width="19.08984375" style="46" bestFit="1" customWidth="1"/>
    <col min="2056" max="2056" width="2" style="46" bestFit="1" customWidth="1"/>
    <col min="2057" max="2057" width="11.54296875" style="46" bestFit="1" customWidth="1"/>
    <col min="2058" max="2058" width="7.453125" style="46" bestFit="1" customWidth="1"/>
    <col min="2059" max="2059" width="10.6328125" style="46" bestFit="1" customWidth="1"/>
    <col min="2060" max="2060" width="11.54296875" style="46" bestFit="1" customWidth="1"/>
    <col min="2061" max="2061" width="7.453125" style="46" bestFit="1" customWidth="1"/>
    <col min="2062" max="2062" width="10.6328125" style="46" bestFit="1" customWidth="1"/>
    <col min="2063" max="2304" width="9.08984375" style="46"/>
    <col min="2305" max="2305" width="24.6328125" style="46" bestFit="1" customWidth="1"/>
    <col min="2306" max="2306" width="19.08984375" style="46" bestFit="1" customWidth="1"/>
    <col min="2307" max="2307" width="23.6328125" style="46" bestFit="1" customWidth="1"/>
    <col min="2308" max="2308" width="17.6328125" style="46" bestFit="1" customWidth="1"/>
    <col min="2309" max="2310" width="10.6328125" style="46" bestFit="1" customWidth="1"/>
    <col min="2311" max="2311" width="19.08984375" style="46" bestFit="1" customWidth="1"/>
    <col min="2312" max="2312" width="2" style="46" bestFit="1" customWidth="1"/>
    <col min="2313" max="2313" width="11.54296875" style="46" bestFit="1" customWidth="1"/>
    <col min="2314" max="2314" width="7.453125" style="46" bestFit="1" customWidth="1"/>
    <col min="2315" max="2315" width="10.6328125" style="46" bestFit="1" customWidth="1"/>
    <col min="2316" max="2316" width="11.54296875" style="46" bestFit="1" customWidth="1"/>
    <col min="2317" max="2317" width="7.453125" style="46" bestFit="1" customWidth="1"/>
    <col min="2318" max="2318" width="10.6328125" style="46" bestFit="1" customWidth="1"/>
    <col min="2319" max="2560" width="9.08984375" style="46"/>
    <col min="2561" max="2561" width="24.6328125" style="46" bestFit="1" customWidth="1"/>
    <col min="2562" max="2562" width="19.08984375" style="46" bestFit="1" customWidth="1"/>
    <col min="2563" max="2563" width="23.6328125" style="46" bestFit="1" customWidth="1"/>
    <col min="2564" max="2564" width="17.6328125" style="46" bestFit="1" customWidth="1"/>
    <col min="2565" max="2566" width="10.6328125" style="46" bestFit="1" customWidth="1"/>
    <col min="2567" max="2567" width="19.08984375" style="46" bestFit="1" customWidth="1"/>
    <col min="2568" max="2568" width="2" style="46" bestFit="1" customWidth="1"/>
    <col min="2569" max="2569" width="11.54296875" style="46" bestFit="1" customWidth="1"/>
    <col min="2570" max="2570" width="7.453125" style="46" bestFit="1" customWidth="1"/>
    <col min="2571" max="2571" width="10.6328125" style="46" bestFit="1" customWidth="1"/>
    <col min="2572" max="2572" width="11.54296875" style="46" bestFit="1" customWidth="1"/>
    <col min="2573" max="2573" width="7.453125" style="46" bestFit="1" customWidth="1"/>
    <col min="2574" max="2574" width="10.6328125" style="46" bestFit="1" customWidth="1"/>
    <col min="2575" max="2816" width="9.08984375" style="46"/>
    <col min="2817" max="2817" width="24.6328125" style="46" bestFit="1" customWidth="1"/>
    <col min="2818" max="2818" width="19.08984375" style="46" bestFit="1" customWidth="1"/>
    <col min="2819" max="2819" width="23.6328125" style="46" bestFit="1" customWidth="1"/>
    <col min="2820" max="2820" width="17.6328125" style="46" bestFit="1" customWidth="1"/>
    <col min="2821" max="2822" width="10.6328125" style="46" bestFit="1" customWidth="1"/>
    <col min="2823" max="2823" width="19.08984375" style="46" bestFit="1" customWidth="1"/>
    <col min="2824" max="2824" width="2" style="46" bestFit="1" customWidth="1"/>
    <col min="2825" max="2825" width="11.54296875" style="46" bestFit="1" customWidth="1"/>
    <col min="2826" max="2826" width="7.453125" style="46" bestFit="1" customWidth="1"/>
    <col min="2827" max="2827" width="10.6328125" style="46" bestFit="1" customWidth="1"/>
    <col min="2828" max="2828" width="11.54296875" style="46" bestFit="1" customWidth="1"/>
    <col min="2829" max="2829" width="7.453125" style="46" bestFit="1" customWidth="1"/>
    <col min="2830" max="2830" width="10.6328125" style="46" bestFit="1" customWidth="1"/>
    <col min="2831" max="3072" width="9.08984375" style="46"/>
    <col min="3073" max="3073" width="24.6328125" style="46" bestFit="1" customWidth="1"/>
    <col min="3074" max="3074" width="19.08984375" style="46" bestFit="1" customWidth="1"/>
    <col min="3075" max="3075" width="23.6328125" style="46" bestFit="1" customWidth="1"/>
    <col min="3076" max="3076" width="17.6328125" style="46" bestFit="1" customWidth="1"/>
    <col min="3077" max="3078" width="10.6328125" style="46" bestFit="1" customWidth="1"/>
    <col min="3079" max="3079" width="19.08984375" style="46" bestFit="1" customWidth="1"/>
    <col min="3080" max="3080" width="2" style="46" bestFit="1" customWidth="1"/>
    <col min="3081" max="3081" width="11.54296875" style="46" bestFit="1" customWidth="1"/>
    <col min="3082" max="3082" width="7.453125" style="46" bestFit="1" customWidth="1"/>
    <col min="3083" max="3083" width="10.6328125" style="46" bestFit="1" customWidth="1"/>
    <col min="3084" max="3084" width="11.54296875" style="46" bestFit="1" customWidth="1"/>
    <col min="3085" max="3085" width="7.453125" style="46" bestFit="1" customWidth="1"/>
    <col min="3086" max="3086" width="10.6328125" style="46" bestFit="1" customWidth="1"/>
    <col min="3087" max="3328" width="9.08984375" style="46"/>
    <col min="3329" max="3329" width="24.6328125" style="46" bestFit="1" customWidth="1"/>
    <col min="3330" max="3330" width="19.08984375" style="46" bestFit="1" customWidth="1"/>
    <col min="3331" max="3331" width="23.6328125" style="46" bestFit="1" customWidth="1"/>
    <col min="3332" max="3332" width="17.6328125" style="46" bestFit="1" customWidth="1"/>
    <col min="3333" max="3334" width="10.6328125" style="46" bestFit="1" customWidth="1"/>
    <col min="3335" max="3335" width="19.08984375" style="46" bestFit="1" customWidth="1"/>
    <col min="3336" max="3336" width="2" style="46" bestFit="1" customWidth="1"/>
    <col min="3337" max="3337" width="11.54296875" style="46" bestFit="1" customWidth="1"/>
    <col min="3338" max="3338" width="7.453125" style="46" bestFit="1" customWidth="1"/>
    <col min="3339" max="3339" width="10.6328125" style="46" bestFit="1" customWidth="1"/>
    <col min="3340" max="3340" width="11.54296875" style="46" bestFit="1" customWidth="1"/>
    <col min="3341" max="3341" width="7.453125" style="46" bestFit="1" customWidth="1"/>
    <col min="3342" max="3342" width="10.6328125" style="46" bestFit="1" customWidth="1"/>
    <col min="3343" max="3584" width="9.08984375" style="46"/>
    <col min="3585" max="3585" width="24.6328125" style="46" bestFit="1" customWidth="1"/>
    <col min="3586" max="3586" width="19.08984375" style="46" bestFit="1" customWidth="1"/>
    <col min="3587" max="3587" width="23.6328125" style="46" bestFit="1" customWidth="1"/>
    <col min="3588" max="3588" width="17.6328125" style="46" bestFit="1" customWidth="1"/>
    <col min="3589" max="3590" width="10.6328125" style="46" bestFit="1" customWidth="1"/>
    <col min="3591" max="3591" width="19.08984375" style="46" bestFit="1" customWidth="1"/>
    <col min="3592" max="3592" width="2" style="46" bestFit="1" customWidth="1"/>
    <col min="3593" max="3593" width="11.54296875" style="46" bestFit="1" customWidth="1"/>
    <col min="3594" max="3594" width="7.453125" style="46" bestFit="1" customWidth="1"/>
    <col min="3595" max="3595" width="10.6328125" style="46" bestFit="1" customWidth="1"/>
    <col min="3596" max="3596" width="11.54296875" style="46" bestFit="1" customWidth="1"/>
    <col min="3597" max="3597" width="7.453125" style="46" bestFit="1" customWidth="1"/>
    <col min="3598" max="3598" width="10.6328125" style="46" bestFit="1" customWidth="1"/>
    <col min="3599" max="3840" width="9.08984375" style="46"/>
    <col min="3841" max="3841" width="24.6328125" style="46" bestFit="1" customWidth="1"/>
    <col min="3842" max="3842" width="19.08984375" style="46" bestFit="1" customWidth="1"/>
    <col min="3843" max="3843" width="23.6328125" style="46" bestFit="1" customWidth="1"/>
    <col min="3844" max="3844" width="17.6328125" style="46" bestFit="1" customWidth="1"/>
    <col min="3845" max="3846" width="10.6328125" style="46" bestFit="1" customWidth="1"/>
    <col min="3847" max="3847" width="19.08984375" style="46" bestFit="1" customWidth="1"/>
    <col min="3848" max="3848" width="2" style="46" bestFit="1" customWidth="1"/>
    <col min="3849" max="3849" width="11.54296875" style="46" bestFit="1" customWidth="1"/>
    <col min="3850" max="3850" width="7.453125" style="46" bestFit="1" customWidth="1"/>
    <col min="3851" max="3851" width="10.6328125" style="46" bestFit="1" customWidth="1"/>
    <col min="3852" max="3852" width="11.54296875" style="46" bestFit="1" customWidth="1"/>
    <col min="3853" max="3853" width="7.453125" style="46" bestFit="1" customWidth="1"/>
    <col min="3854" max="3854" width="10.6328125" style="46" bestFit="1" customWidth="1"/>
    <col min="3855" max="4096" width="9.08984375" style="46"/>
    <col min="4097" max="4097" width="24.6328125" style="46" bestFit="1" customWidth="1"/>
    <col min="4098" max="4098" width="19.08984375" style="46" bestFit="1" customWidth="1"/>
    <col min="4099" max="4099" width="23.6328125" style="46" bestFit="1" customWidth="1"/>
    <col min="4100" max="4100" width="17.6328125" style="46" bestFit="1" customWidth="1"/>
    <col min="4101" max="4102" width="10.6328125" style="46" bestFit="1" customWidth="1"/>
    <col min="4103" max="4103" width="19.08984375" style="46" bestFit="1" customWidth="1"/>
    <col min="4104" max="4104" width="2" style="46" bestFit="1" customWidth="1"/>
    <col min="4105" max="4105" width="11.54296875" style="46" bestFit="1" customWidth="1"/>
    <col min="4106" max="4106" width="7.453125" style="46" bestFit="1" customWidth="1"/>
    <col min="4107" max="4107" width="10.6328125" style="46" bestFit="1" customWidth="1"/>
    <col min="4108" max="4108" width="11.54296875" style="46" bestFit="1" customWidth="1"/>
    <col min="4109" max="4109" width="7.453125" style="46" bestFit="1" customWidth="1"/>
    <col min="4110" max="4110" width="10.6328125" style="46" bestFit="1" customWidth="1"/>
    <col min="4111" max="4352" width="9.08984375" style="46"/>
    <col min="4353" max="4353" width="24.6328125" style="46" bestFit="1" customWidth="1"/>
    <col min="4354" max="4354" width="19.08984375" style="46" bestFit="1" customWidth="1"/>
    <col min="4355" max="4355" width="23.6328125" style="46" bestFit="1" customWidth="1"/>
    <col min="4356" max="4356" width="17.6328125" style="46" bestFit="1" customWidth="1"/>
    <col min="4357" max="4358" width="10.6328125" style="46" bestFit="1" customWidth="1"/>
    <col min="4359" max="4359" width="19.08984375" style="46" bestFit="1" customWidth="1"/>
    <col min="4360" max="4360" width="2" style="46" bestFit="1" customWidth="1"/>
    <col min="4361" max="4361" width="11.54296875" style="46" bestFit="1" customWidth="1"/>
    <col min="4362" max="4362" width="7.453125" style="46" bestFit="1" customWidth="1"/>
    <col min="4363" max="4363" width="10.6328125" style="46" bestFit="1" customWidth="1"/>
    <col min="4364" max="4364" width="11.54296875" style="46" bestFit="1" customWidth="1"/>
    <col min="4365" max="4365" width="7.453125" style="46" bestFit="1" customWidth="1"/>
    <col min="4366" max="4366" width="10.6328125" style="46" bestFit="1" customWidth="1"/>
    <col min="4367" max="4608" width="9.08984375" style="46"/>
    <col min="4609" max="4609" width="24.6328125" style="46" bestFit="1" customWidth="1"/>
    <col min="4610" max="4610" width="19.08984375" style="46" bestFit="1" customWidth="1"/>
    <col min="4611" max="4611" width="23.6328125" style="46" bestFit="1" customWidth="1"/>
    <col min="4612" max="4612" width="17.6328125" style="46" bestFit="1" customWidth="1"/>
    <col min="4613" max="4614" width="10.6328125" style="46" bestFit="1" customWidth="1"/>
    <col min="4615" max="4615" width="19.08984375" style="46" bestFit="1" customWidth="1"/>
    <col min="4616" max="4616" width="2" style="46" bestFit="1" customWidth="1"/>
    <col min="4617" max="4617" width="11.54296875" style="46" bestFit="1" customWidth="1"/>
    <col min="4618" max="4618" width="7.453125" style="46" bestFit="1" customWidth="1"/>
    <col min="4619" max="4619" width="10.6328125" style="46" bestFit="1" customWidth="1"/>
    <col min="4620" max="4620" width="11.54296875" style="46" bestFit="1" customWidth="1"/>
    <col min="4621" max="4621" width="7.453125" style="46" bestFit="1" customWidth="1"/>
    <col min="4622" max="4622" width="10.6328125" style="46" bestFit="1" customWidth="1"/>
    <col min="4623" max="4864" width="9.08984375" style="46"/>
    <col min="4865" max="4865" width="24.6328125" style="46" bestFit="1" customWidth="1"/>
    <col min="4866" max="4866" width="19.08984375" style="46" bestFit="1" customWidth="1"/>
    <col min="4867" max="4867" width="23.6328125" style="46" bestFit="1" customWidth="1"/>
    <col min="4868" max="4868" width="17.6328125" style="46" bestFit="1" customWidth="1"/>
    <col min="4869" max="4870" width="10.6328125" style="46" bestFit="1" customWidth="1"/>
    <col min="4871" max="4871" width="19.08984375" style="46" bestFit="1" customWidth="1"/>
    <col min="4872" max="4872" width="2" style="46" bestFit="1" customWidth="1"/>
    <col min="4873" max="4873" width="11.54296875" style="46" bestFit="1" customWidth="1"/>
    <col min="4874" max="4874" width="7.453125" style="46" bestFit="1" customWidth="1"/>
    <col min="4875" max="4875" width="10.6328125" style="46" bestFit="1" customWidth="1"/>
    <col min="4876" max="4876" width="11.54296875" style="46" bestFit="1" customWidth="1"/>
    <col min="4877" max="4877" width="7.453125" style="46" bestFit="1" customWidth="1"/>
    <col min="4878" max="4878" width="10.6328125" style="46" bestFit="1" customWidth="1"/>
    <col min="4879" max="5120" width="9.08984375" style="46"/>
    <col min="5121" max="5121" width="24.6328125" style="46" bestFit="1" customWidth="1"/>
    <col min="5122" max="5122" width="19.08984375" style="46" bestFit="1" customWidth="1"/>
    <col min="5123" max="5123" width="23.6328125" style="46" bestFit="1" customWidth="1"/>
    <col min="5124" max="5124" width="17.6328125" style="46" bestFit="1" customWidth="1"/>
    <col min="5125" max="5126" width="10.6328125" style="46" bestFit="1" customWidth="1"/>
    <col min="5127" max="5127" width="19.08984375" style="46" bestFit="1" customWidth="1"/>
    <col min="5128" max="5128" width="2" style="46" bestFit="1" customWidth="1"/>
    <col min="5129" max="5129" width="11.54296875" style="46" bestFit="1" customWidth="1"/>
    <col min="5130" max="5130" width="7.453125" style="46" bestFit="1" customWidth="1"/>
    <col min="5131" max="5131" width="10.6328125" style="46" bestFit="1" customWidth="1"/>
    <col min="5132" max="5132" width="11.54296875" style="46" bestFit="1" customWidth="1"/>
    <col min="5133" max="5133" width="7.453125" style="46" bestFit="1" customWidth="1"/>
    <col min="5134" max="5134" width="10.6328125" style="46" bestFit="1" customWidth="1"/>
    <col min="5135" max="5376" width="9.08984375" style="46"/>
    <col min="5377" max="5377" width="24.6328125" style="46" bestFit="1" customWidth="1"/>
    <col min="5378" max="5378" width="19.08984375" style="46" bestFit="1" customWidth="1"/>
    <col min="5379" max="5379" width="23.6328125" style="46" bestFit="1" customWidth="1"/>
    <col min="5380" max="5380" width="17.6328125" style="46" bestFit="1" customWidth="1"/>
    <col min="5381" max="5382" width="10.6328125" style="46" bestFit="1" customWidth="1"/>
    <col min="5383" max="5383" width="19.08984375" style="46" bestFit="1" customWidth="1"/>
    <col min="5384" max="5384" width="2" style="46" bestFit="1" customWidth="1"/>
    <col min="5385" max="5385" width="11.54296875" style="46" bestFit="1" customWidth="1"/>
    <col min="5386" max="5386" width="7.453125" style="46" bestFit="1" customWidth="1"/>
    <col min="5387" max="5387" width="10.6328125" style="46" bestFit="1" customWidth="1"/>
    <col min="5388" max="5388" width="11.54296875" style="46" bestFit="1" customWidth="1"/>
    <col min="5389" max="5389" width="7.453125" style="46" bestFit="1" customWidth="1"/>
    <col min="5390" max="5390" width="10.6328125" style="46" bestFit="1" customWidth="1"/>
    <col min="5391" max="5632" width="9.08984375" style="46"/>
    <col min="5633" max="5633" width="24.6328125" style="46" bestFit="1" customWidth="1"/>
    <col min="5634" max="5634" width="19.08984375" style="46" bestFit="1" customWidth="1"/>
    <col min="5635" max="5635" width="23.6328125" style="46" bestFit="1" customWidth="1"/>
    <col min="5636" max="5636" width="17.6328125" style="46" bestFit="1" customWidth="1"/>
    <col min="5637" max="5638" width="10.6328125" style="46" bestFit="1" customWidth="1"/>
    <col min="5639" max="5639" width="19.08984375" style="46" bestFit="1" customWidth="1"/>
    <col min="5640" max="5640" width="2" style="46" bestFit="1" customWidth="1"/>
    <col min="5641" max="5641" width="11.54296875" style="46" bestFit="1" customWidth="1"/>
    <col min="5642" max="5642" width="7.453125" style="46" bestFit="1" customWidth="1"/>
    <col min="5643" max="5643" width="10.6328125" style="46" bestFit="1" customWidth="1"/>
    <col min="5644" max="5644" width="11.54296875" style="46" bestFit="1" customWidth="1"/>
    <col min="5645" max="5645" width="7.453125" style="46" bestFit="1" customWidth="1"/>
    <col min="5646" max="5646" width="10.6328125" style="46" bestFit="1" customWidth="1"/>
    <col min="5647" max="5888" width="9.08984375" style="46"/>
    <col min="5889" max="5889" width="24.6328125" style="46" bestFit="1" customWidth="1"/>
    <col min="5890" max="5890" width="19.08984375" style="46" bestFit="1" customWidth="1"/>
    <col min="5891" max="5891" width="23.6328125" style="46" bestFit="1" customWidth="1"/>
    <col min="5892" max="5892" width="17.6328125" style="46" bestFit="1" customWidth="1"/>
    <col min="5893" max="5894" width="10.6328125" style="46" bestFit="1" customWidth="1"/>
    <col min="5895" max="5895" width="19.08984375" style="46" bestFit="1" customWidth="1"/>
    <col min="5896" max="5896" width="2" style="46" bestFit="1" customWidth="1"/>
    <col min="5897" max="5897" width="11.54296875" style="46" bestFit="1" customWidth="1"/>
    <col min="5898" max="5898" width="7.453125" style="46" bestFit="1" customWidth="1"/>
    <col min="5899" max="5899" width="10.6328125" style="46" bestFit="1" customWidth="1"/>
    <col min="5900" max="5900" width="11.54296875" style="46" bestFit="1" customWidth="1"/>
    <col min="5901" max="5901" width="7.453125" style="46" bestFit="1" customWidth="1"/>
    <col min="5902" max="5902" width="10.6328125" style="46" bestFit="1" customWidth="1"/>
    <col min="5903" max="6144" width="9.08984375" style="46"/>
    <col min="6145" max="6145" width="24.6328125" style="46" bestFit="1" customWidth="1"/>
    <col min="6146" max="6146" width="19.08984375" style="46" bestFit="1" customWidth="1"/>
    <col min="6147" max="6147" width="23.6328125" style="46" bestFit="1" customWidth="1"/>
    <col min="6148" max="6148" width="17.6328125" style="46" bestFit="1" customWidth="1"/>
    <col min="6149" max="6150" width="10.6328125" style="46" bestFit="1" customWidth="1"/>
    <col min="6151" max="6151" width="19.08984375" style="46" bestFit="1" customWidth="1"/>
    <col min="6152" max="6152" width="2" style="46" bestFit="1" customWidth="1"/>
    <col min="6153" max="6153" width="11.54296875" style="46" bestFit="1" customWidth="1"/>
    <col min="6154" max="6154" width="7.453125" style="46" bestFit="1" customWidth="1"/>
    <col min="6155" max="6155" width="10.6328125" style="46" bestFit="1" customWidth="1"/>
    <col min="6156" max="6156" width="11.54296875" style="46" bestFit="1" customWidth="1"/>
    <col min="6157" max="6157" width="7.453125" style="46" bestFit="1" customWidth="1"/>
    <col min="6158" max="6158" width="10.6328125" style="46" bestFit="1" customWidth="1"/>
    <col min="6159" max="6400" width="9.08984375" style="46"/>
    <col min="6401" max="6401" width="24.6328125" style="46" bestFit="1" customWidth="1"/>
    <col min="6402" max="6402" width="19.08984375" style="46" bestFit="1" customWidth="1"/>
    <col min="6403" max="6403" width="23.6328125" style="46" bestFit="1" customWidth="1"/>
    <col min="6404" max="6404" width="17.6328125" style="46" bestFit="1" customWidth="1"/>
    <col min="6405" max="6406" width="10.6328125" style="46" bestFit="1" customWidth="1"/>
    <col min="6407" max="6407" width="19.08984375" style="46" bestFit="1" customWidth="1"/>
    <col min="6408" max="6408" width="2" style="46" bestFit="1" customWidth="1"/>
    <col min="6409" max="6409" width="11.54296875" style="46" bestFit="1" customWidth="1"/>
    <col min="6410" max="6410" width="7.453125" style="46" bestFit="1" customWidth="1"/>
    <col min="6411" max="6411" width="10.6328125" style="46" bestFit="1" customWidth="1"/>
    <col min="6412" max="6412" width="11.54296875" style="46" bestFit="1" customWidth="1"/>
    <col min="6413" max="6413" width="7.453125" style="46" bestFit="1" customWidth="1"/>
    <col min="6414" max="6414" width="10.6328125" style="46" bestFit="1" customWidth="1"/>
    <col min="6415" max="6656" width="9.08984375" style="46"/>
    <col min="6657" max="6657" width="24.6328125" style="46" bestFit="1" customWidth="1"/>
    <col min="6658" max="6658" width="19.08984375" style="46" bestFit="1" customWidth="1"/>
    <col min="6659" max="6659" width="23.6328125" style="46" bestFit="1" customWidth="1"/>
    <col min="6660" max="6660" width="17.6328125" style="46" bestFit="1" customWidth="1"/>
    <col min="6661" max="6662" width="10.6328125" style="46" bestFit="1" customWidth="1"/>
    <col min="6663" max="6663" width="19.08984375" style="46" bestFit="1" customWidth="1"/>
    <col min="6664" max="6664" width="2" style="46" bestFit="1" customWidth="1"/>
    <col min="6665" max="6665" width="11.54296875" style="46" bestFit="1" customWidth="1"/>
    <col min="6666" max="6666" width="7.453125" style="46" bestFit="1" customWidth="1"/>
    <col min="6667" max="6667" width="10.6328125" style="46" bestFit="1" customWidth="1"/>
    <col min="6668" max="6668" width="11.54296875" style="46" bestFit="1" customWidth="1"/>
    <col min="6669" max="6669" width="7.453125" style="46" bestFit="1" customWidth="1"/>
    <col min="6670" max="6670" width="10.6328125" style="46" bestFit="1" customWidth="1"/>
    <col min="6671" max="6912" width="9.08984375" style="46"/>
    <col min="6913" max="6913" width="24.6328125" style="46" bestFit="1" customWidth="1"/>
    <col min="6914" max="6914" width="19.08984375" style="46" bestFit="1" customWidth="1"/>
    <col min="6915" max="6915" width="23.6328125" style="46" bestFit="1" customWidth="1"/>
    <col min="6916" max="6916" width="17.6328125" style="46" bestFit="1" customWidth="1"/>
    <col min="6917" max="6918" width="10.6328125" style="46" bestFit="1" customWidth="1"/>
    <col min="6919" max="6919" width="19.08984375" style="46" bestFit="1" customWidth="1"/>
    <col min="6920" max="6920" width="2" style="46" bestFit="1" customWidth="1"/>
    <col min="6921" max="6921" width="11.54296875" style="46" bestFit="1" customWidth="1"/>
    <col min="6922" max="6922" width="7.453125" style="46" bestFit="1" customWidth="1"/>
    <col min="6923" max="6923" width="10.6328125" style="46" bestFit="1" customWidth="1"/>
    <col min="6924" max="6924" width="11.54296875" style="46" bestFit="1" customWidth="1"/>
    <col min="6925" max="6925" width="7.453125" style="46" bestFit="1" customWidth="1"/>
    <col min="6926" max="6926" width="10.6328125" style="46" bestFit="1" customWidth="1"/>
    <col min="6927" max="7168" width="9.08984375" style="46"/>
    <col min="7169" max="7169" width="24.6328125" style="46" bestFit="1" customWidth="1"/>
    <col min="7170" max="7170" width="19.08984375" style="46" bestFit="1" customWidth="1"/>
    <col min="7171" max="7171" width="23.6328125" style="46" bestFit="1" customWidth="1"/>
    <col min="7172" max="7172" width="17.6328125" style="46" bestFit="1" customWidth="1"/>
    <col min="7173" max="7174" width="10.6328125" style="46" bestFit="1" customWidth="1"/>
    <col min="7175" max="7175" width="19.08984375" style="46" bestFit="1" customWidth="1"/>
    <col min="7176" max="7176" width="2" style="46" bestFit="1" customWidth="1"/>
    <col min="7177" max="7177" width="11.54296875" style="46" bestFit="1" customWidth="1"/>
    <col min="7178" max="7178" width="7.453125" style="46" bestFit="1" customWidth="1"/>
    <col min="7179" max="7179" width="10.6328125" style="46" bestFit="1" customWidth="1"/>
    <col min="7180" max="7180" width="11.54296875" style="46" bestFit="1" customWidth="1"/>
    <col min="7181" max="7181" width="7.453125" style="46" bestFit="1" customWidth="1"/>
    <col min="7182" max="7182" width="10.6328125" style="46" bestFit="1" customWidth="1"/>
    <col min="7183" max="7424" width="9.08984375" style="46"/>
    <col min="7425" max="7425" width="24.6328125" style="46" bestFit="1" customWidth="1"/>
    <col min="7426" max="7426" width="19.08984375" style="46" bestFit="1" customWidth="1"/>
    <col min="7427" max="7427" width="23.6328125" style="46" bestFit="1" customWidth="1"/>
    <col min="7428" max="7428" width="17.6328125" style="46" bestFit="1" customWidth="1"/>
    <col min="7429" max="7430" width="10.6328125" style="46" bestFit="1" customWidth="1"/>
    <col min="7431" max="7431" width="19.08984375" style="46" bestFit="1" customWidth="1"/>
    <col min="7432" max="7432" width="2" style="46" bestFit="1" customWidth="1"/>
    <col min="7433" max="7433" width="11.54296875" style="46" bestFit="1" customWidth="1"/>
    <col min="7434" max="7434" width="7.453125" style="46" bestFit="1" customWidth="1"/>
    <col min="7435" max="7435" width="10.6328125" style="46" bestFit="1" customWidth="1"/>
    <col min="7436" max="7436" width="11.54296875" style="46" bestFit="1" customWidth="1"/>
    <col min="7437" max="7437" width="7.453125" style="46" bestFit="1" customWidth="1"/>
    <col min="7438" max="7438" width="10.6328125" style="46" bestFit="1" customWidth="1"/>
    <col min="7439" max="7680" width="9.08984375" style="46"/>
    <col min="7681" max="7681" width="24.6328125" style="46" bestFit="1" customWidth="1"/>
    <col min="7682" max="7682" width="19.08984375" style="46" bestFit="1" customWidth="1"/>
    <col min="7683" max="7683" width="23.6328125" style="46" bestFit="1" customWidth="1"/>
    <col min="7684" max="7684" width="17.6328125" style="46" bestFit="1" customWidth="1"/>
    <col min="7685" max="7686" width="10.6328125" style="46" bestFit="1" customWidth="1"/>
    <col min="7687" max="7687" width="19.08984375" style="46" bestFit="1" customWidth="1"/>
    <col min="7688" max="7688" width="2" style="46" bestFit="1" customWidth="1"/>
    <col min="7689" max="7689" width="11.54296875" style="46" bestFit="1" customWidth="1"/>
    <col min="7690" max="7690" width="7.453125" style="46" bestFit="1" customWidth="1"/>
    <col min="7691" max="7691" width="10.6328125" style="46" bestFit="1" customWidth="1"/>
    <col min="7692" max="7692" width="11.54296875" style="46" bestFit="1" customWidth="1"/>
    <col min="7693" max="7693" width="7.453125" style="46" bestFit="1" customWidth="1"/>
    <col min="7694" max="7694" width="10.6328125" style="46" bestFit="1" customWidth="1"/>
    <col min="7695" max="7936" width="9.08984375" style="46"/>
    <col min="7937" max="7937" width="24.6328125" style="46" bestFit="1" customWidth="1"/>
    <col min="7938" max="7938" width="19.08984375" style="46" bestFit="1" customWidth="1"/>
    <col min="7939" max="7939" width="23.6328125" style="46" bestFit="1" customWidth="1"/>
    <col min="7940" max="7940" width="17.6328125" style="46" bestFit="1" customWidth="1"/>
    <col min="7941" max="7942" width="10.6328125" style="46" bestFit="1" customWidth="1"/>
    <col min="7943" max="7943" width="19.08984375" style="46" bestFit="1" customWidth="1"/>
    <col min="7944" max="7944" width="2" style="46" bestFit="1" customWidth="1"/>
    <col min="7945" max="7945" width="11.54296875" style="46" bestFit="1" customWidth="1"/>
    <col min="7946" max="7946" width="7.453125" style="46" bestFit="1" customWidth="1"/>
    <col min="7947" max="7947" width="10.6328125" style="46" bestFit="1" customWidth="1"/>
    <col min="7948" max="7948" width="11.54296875" style="46" bestFit="1" customWidth="1"/>
    <col min="7949" max="7949" width="7.453125" style="46" bestFit="1" customWidth="1"/>
    <col min="7950" max="7950" width="10.6328125" style="46" bestFit="1" customWidth="1"/>
    <col min="7951" max="8192" width="9.08984375" style="46"/>
    <col min="8193" max="8193" width="24.6328125" style="46" bestFit="1" customWidth="1"/>
    <col min="8194" max="8194" width="19.08984375" style="46" bestFit="1" customWidth="1"/>
    <col min="8195" max="8195" width="23.6328125" style="46" bestFit="1" customWidth="1"/>
    <col min="8196" max="8196" width="17.6328125" style="46" bestFit="1" customWidth="1"/>
    <col min="8197" max="8198" width="10.6328125" style="46" bestFit="1" customWidth="1"/>
    <col min="8199" max="8199" width="19.08984375" style="46" bestFit="1" customWidth="1"/>
    <col min="8200" max="8200" width="2" style="46" bestFit="1" customWidth="1"/>
    <col min="8201" max="8201" width="11.54296875" style="46" bestFit="1" customWidth="1"/>
    <col min="8202" max="8202" width="7.453125" style="46" bestFit="1" customWidth="1"/>
    <col min="8203" max="8203" width="10.6328125" style="46" bestFit="1" customWidth="1"/>
    <col min="8204" max="8204" width="11.54296875" style="46" bestFit="1" customWidth="1"/>
    <col min="8205" max="8205" width="7.453125" style="46" bestFit="1" customWidth="1"/>
    <col min="8206" max="8206" width="10.6328125" style="46" bestFit="1" customWidth="1"/>
    <col min="8207" max="8448" width="9.08984375" style="46"/>
    <col min="8449" max="8449" width="24.6328125" style="46" bestFit="1" customWidth="1"/>
    <col min="8450" max="8450" width="19.08984375" style="46" bestFit="1" customWidth="1"/>
    <col min="8451" max="8451" width="23.6328125" style="46" bestFit="1" customWidth="1"/>
    <col min="8452" max="8452" width="17.6328125" style="46" bestFit="1" customWidth="1"/>
    <col min="8453" max="8454" width="10.6328125" style="46" bestFit="1" customWidth="1"/>
    <col min="8455" max="8455" width="19.08984375" style="46" bestFit="1" customWidth="1"/>
    <col min="8456" max="8456" width="2" style="46" bestFit="1" customWidth="1"/>
    <col min="8457" max="8457" width="11.54296875" style="46" bestFit="1" customWidth="1"/>
    <col min="8458" max="8458" width="7.453125" style="46" bestFit="1" customWidth="1"/>
    <col min="8459" max="8459" width="10.6328125" style="46" bestFit="1" customWidth="1"/>
    <col min="8460" max="8460" width="11.54296875" style="46" bestFit="1" customWidth="1"/>
    <col min="8461" max="8461" width="7.453125" style="46" bestFit="1" customWidth="1"/>
    <col min="8462" max="8462" width="10.6328125" style="46" bestFit="1" customWidth="1"/>
    <col min="8463" max="8704" width="9.08984375" style="46"/>
    <col min="8705" max="8705" width="24.6328125" style="46" bestFit="1" customWidth="1"/>
    <col min="8706" max="8706" width="19.08984375" style="46" bestFit="1" customWidth="1"/>
    <col min="8707" max="8707" width="23.6328125" style="46" bestFit="1" customWidth="1"/>
    <col min="8708" max="8708" width="17.6328125" style="46" bestFit="1" customWidth="1"/>
    <col min="8709" max="8710" width="10.6328125" style="46" bestFit="1" customWidth="1"/>
    <col min="8711" max="8711" width="19.08984375" style="46" bestFit="1" customWidth="1"/>
    <col min="8712" max="8712" width="2" style="46" bestFit="1" customWidth="1"/>
    <col min="8713" max="8713" width="11.54296875" style="46" bestFit="1" customWidth="1"/>
    <col min="8714" max="8714" width="7.453125" style="46" bestFit="1" customWidth="1"/>
    <col min="8715" max="8715" width="10.6328125" style="46" bestFit="1" customWidth="1"/>
    <col min="8716" max="8716" width="11.54296875" style="46" bestFit="1" customWidth="1"/>
    <col min="8717" max="8717" width="7.453125" style="46" bestFit="1" customWidth="1"/>
    <col min="8718" max="8718" width="10.6328125" style="46" bestFit="1" customWidth="1"/>
    <col min="8719" max="8960" width="9.08984375" style="46"/>
    <col min="8961" max="8961" width="24.6328125" style="46" bestFit="1" customWidth="1"/>
    <col min="8962" max="8962" width="19.08984375" style="46" bestFit="1" customWidth="1"/>
    <col min="8963" max="8963" width="23.6328125" style="46" bestFit="1" customWidth="1"/>
    <col min="8964" max="8964" width="17.6328125" style="46" bestFit="1" customWidth="1"/>
    <col min="8965" max="8966" width="10.6328125" style="46" bestFit="1" customWidth="1"/>
    <col min="8967" max="8967" width="19.08984375" style="46" bestFit="1" customWidth="1"/>
    <col min="8968" max="8968" width="2" style="46" bestFit="1" customWidth="1"/>
    <col min="8969" max="8969" width="11.54296875" style="46" bestFit="1" customWidth="1"/>
    <col min="8970" max="8970" width="7.453125" style="46" bestFit="1" customWidth="1"/>
    <col min="8971" max="8971" width="10.6328125" style="46" bestFit="1" customWidth="1"/>
    <col min="8972" max="8972" width="11.54296875" style="46" bestFit="1" customWidth="1"/>
    <col min="8973" max="8973" width="7.453125" style="46" bestFit="1" customWidth="1"/>
    <col min="8974" max="8974" width="10.6328125" style="46" bestFit="1" customWidth="1"/>
    <col min="8975" max="9216" width="9.08984375" style="46"/>
    <col min="9217" max="9217" width="24.6328125" style="46" bestFit="1" customWidth="1"/>
    <col min="9218" max="9218" width="19.08984375" style="46" bestFit="1" customWidth="1"/>
    <col min="9219" max="9219" width="23.6328125" style="46" bestFit="1" customWidth="1"/>
    <col min="9220" max="9220" width="17.6328125" style="46" bestFit="1" customWidth="1"/>
    <col min="9221" max="9222" width="10.6328125" style="46" bestFit="1" customWidth="1"/>
    <col min="9223" max="9223" width="19.08984375" style="46" bestFit="1" customWidth="1"/>
    <col min="9224" max="9224" width="2" style="46" bestFit="1" customWidth="1"/>
    <col min="9225" max="9225" width="11.54296875" style="46" bestFit="1" customWidth="1"/>
    <col min="9226" max="9226" width="7.453125" style="46" bestFit="1" customWidth="1"/>
    <col min="9227" max="9227" width="10.6328125" style="46" bestFit="1" customWidth="1"/>
    <col min="9228" max="9228" width="11.54296875" style="46" bestFit="1" customWidth="1"/>
    <col min="9229" max="9229" width="7.453125" style="46" bestFit="1" customWidth="1"/>
    <col min="9230" max="9230" width="10.6328125" style="46" bestFit="1" customWidth="1"/>
    <col min="9231" max="9472" width="9.08984375" style="46"/>
    <col min="9473" max="9473" width="24.6328125" style="46" bestFit="1" customWidth="1"/>
    <col min="9474" max="9474" width="19.08984375" style="46" bestFit="1" customWidth="1"/>
    <col min="9475" max="9475" width="23.6328125" style="46" bestFit="1" customWidth="1"/>
    <col min="9476" max="9476" width="17.6328125" style="46" bestFit="1" customWidth="1"/>
    <col min="9477" max="9478" width="10.6328125" style="46" bestFit="1" customWidth="1"/>
    <col min="9479" max="9479" width="19.08984375" style="46" bestFit="1" customWidth="1"/>
    <col min="9480" max="9480" width="2" style="46" bestFit="1" customWidth="1"/>
    <col min="9481" max="9481" width="11.54296875" style="46" bestFit="1" customWidth="1"/>
    <col min="9482" max="9482" width="7.453125" style="46" bestFit="1" customWidth="1"/>
    <col min="9483" max="9483" width="10.6328125" style="46" bestFit="1" customWidth="1"/>
    <col min="9484" max="9484" width="11.54296875" style="46" bestFit="1" customWidth="1"/>
    <col min="9485" max="9485" width="7.453125" style="46" bestFit="1" customWidth="1"/>
    <col min="9486" max="9486" width="10.6328125" style="46" bestFit="1" customWidth="1"/>
    <col min="9487" max="9728" width="9.08984375" style="46"/>
    <col min="9729" max="9729" width="24.6328125" style="46" bestFit="1" customWidth="1"/>
    <col min="9730" max="9730" width="19.08984375" style="46" bestFit="1" customWidth="1"/>
    <col min="9731" max="9731" width="23.6328125" style="46" bestFit="1" customWidth="1"/>
    <col min="9732" max="9732" width="17.6328125" style="46" bestFit="1" customWidth="1"/>
    <col min="9733" max="9734" width="10.6328125" style="46" bestFit="1" customWidth="1"/>
    <col min="9735" max="9735" width="19.08984375" style="46" bestFit="1" customWidth="1"/>
    <col min="9736" max="9736" width="2" style="46" bestFit="1" customWidth="1"/>
    <col min="9737" max="9737" width="11.54296875" style="46" bestFit="1" customWidth="1"/>
    <col min="9738" max="9738" width="7.453125" style="46" bestFit="1" customWidth="1"/>
    <col min="9739" max="9739" width="10.6328125" style="46" bestFit="1" customWidth="1"/>
    <col min="9740" max="9740" width="11.54296875" style="46" bestFit="1" customWidth="1"/>
    <col min="9741" max="9741" width="7.453125" style="46" bestFit="1" customWidth="1"/>
    <col min="9742" max="9742" width="10.6328125" style="46" bestFit="1" customWidth="1"/>
    <col min="9743" max="9984" width="9.08984375" style="46"/>
    <col min="9985" max="9985" width="24.6328125" style="46" bestFit="1" customWidth="1"/>
    <col min="9986" max="9986" width="19.08984375" style="46" bestFit="1" customWidth="1"/>
    <col min="9987" max="9987" width="23.6328125" style="46" bestFit="1" customWidth="1"/>
    <col min="9988" max="9988" width="17.6328125" style="46" bestFit="1" customWidth="1"/>
    <col min="9989" max="9990" width="10.6328125" style="46" bestFit="1" customWidth="1"/>
    <col min="9991" max="9991" width="19.08984375" style="46" bestFit="1" customWidth="1"/>
    <col min="9992" max="9992" width="2" style="46" bestFit="1" customWidth="1"/>
    <col min="9993" max="9993" width="11.54296875" style="46" bestFit="1" customWidth="1"/>
    <col min="9994" max="9994" width="7.453125" style="46" bestFit="1" customWidth="1"/>
    <col min="9995" max="9995" width="10.6328125" style="46" bestFit="1" customWidth="1"/>
    <col min="9996" max="9996" width="11.54296875" style="46" bestFit="1" customWidth="1"/>
    <col min="9997" max="9997" width="7.453125" style="46" bestFit="1" customWidth="1"/>
    <col min="9998" max="9998" width="10.6328125" style="46" bestFit="1" customWidth="1"/>
    <col min="9999" max="10240" width="9.08984375" style="46"/>
    <col min="10241" max="10241" width="24.6328125" style="46" bestFit="1" customWidth="1"/>
    <col min="10242" max="10242" width="19.08984375" style="46" bestFit="1" customWidth="1"/>
    <col min="10243" max="10243" width="23.6328125" style="46" bestFit="1" customWidth="1"/>
    <col min="10244" max="10244" width="17.6328125" style="46" bestFit="1" customWidth="1"/>
    <col min="10245" max="10246" width="10.6328125" style="46" bestFit="1" customWidth="1"/>
    <col min="10247" max="10247" width="19.08984375" style="46" bestFit="1" customWidth="1"/>
    <col min="10248" max="10248" width="2" style="46" bestFit="1" customWidth="1"/>
    <col min="10249" max="10249" width="11.54296875" style="46" bestFit="1" customWidth="1"/>
    <col min="10250" max="10250" width="7.453125" style="46" bestFit="1" customWidth="1"/>
    <col min="10251" max="10251" width="10.6328125" style="46" bestFit="1" customWidth="1"/>
    <col min="10252" max="10252" width="11.54296875" style="46" bestFit="1" customWidth="1"/>
    <col min="10253" max="10253" width="7.453125" style="46" bestFit="1" customWidth="1"/>
    <col min="10254" max="10254" width="10.6328125" style="46" bestFit="1" customWidth="1"/>
    <col min="10255" max="10496" width="9.08984375" style="46"/>
    <col min="10497" max="10497" width="24.6328125" style="46" bestFit="1" customWidth="1"/>
    <col min="10498" max="10498" width="19.08984375" style="46" bestFit="1" customWidth="1"/>
    <col min="10499" max="10499" width="23.6328125" style="46" bestFit="1" customWidth="1"/>
    <col min="10500" max="10500" width="17.6328125" style="46" bestFit="1" customWidth="1"/>
    <col min="10501" max="10502" width="10.6328125" style="46" bestFit="1" customWidth="1"/>
    <col min="10503" max="10503" width="19.08984375" style="46" bestFit="1" customWidth="1"/>
    <col min="10504" max="10504" width="2" style="46" bestFit="1" customWidth="1"/>
    <col min="10505" max="10505" width="11.54296875" style="46" bestFit="1" customWidth="1"/>
    <col min="10506" max="10506" width="7.453125" style="46" bestFit="1" customWidth="1"/>
    <col min="10507" max="10507" width="10.6328125" style="46" bestFit="1" customWidth="1"/>
    <col min="10508" max="10508" width="11.54296875" style="46" bestFit="1" customWidth="1"/>
    <col min="10509" max="10509" width="7.453125" style="46" bestFit="1" customWidth="1"/>
    <col min="10510" max="10510" width="10.6328125" style="46" bestFit="1" customWidth="1"/>
    <col min="10511" max="10752" width="9.08984375" style="46"/>
    <col min="10753" max="10753" width="24.6328125" style="46" bestFit="1" customWidth="1"/>
    <col min="10754" max="10754" width="19.08984375" style="46" bestFit="1" customWidth="1"/>
    <col min="10755" max="10755" width="23.6328125" style="46" bestFit="1" customWidth="1"/>
    <col min="10756" max="10756" width="17.6328125" style="46" bestFit="1" customWidth="1"/>
    <col min="10757" max="10758" width="10.6328125" style="46" bestFit="1" customWidth="1"/>
    <col min="10759" max="10759" width="19.08984375" style="46" bestFit="1" customWidth="1"/>
    <col min="10760" max="10760" width="2" style="46" bestFit="1" customWidth="1"/>
    <col min="10761" max="10761" width="11.54296875" style="46" bestFit="1" customWidth="1"/>
    <col min="10762" max="10762" width="7.453125" style="46" bestFit="1" customWidth="1"/>
    <col min="10763" max="10763" width="10.6328125" style="46" bestFit="1" customWidth="1"/>
    <col min="10764" max="10764" width="11.54296875" style="46" bestFit="1" customWidth="1"/>
    <col min="10765" max="10765" width="7.453125" style="46" bestFit="1" customWidth="1"/>
    <col min="10766" max="10766" width="10.6328125" style="46" bestFit="1" customWidth="1"/>
    <col min="10767" max="11008" width="9.08984375" style="46"/>
    <col min="11009" max="11009" width="24.6328125" style="46" bestFit="1" customWidth="1"/>
    <col min="11010" max="11010" width="19.08984375" style="46" bestFit="1" customWidth="1"/>
    <col min="11011" max="11011" width="23.6328125" style="46" bestFit="1" customWidth="1"/>
    <col min="11012" max="11012" width="17.6328125" style="46" bestFit="1" customWidth="1"/>
    <col min="11013" max="11014" width="10.6328125" style="46" bestFit="1" customWidth="1"/>
    <col min="11015" max="11015" width="19.08984375" style="46" bestFit="1" customWidth="1"/>
    <col min="11016" max="11016" width="2" style="46" bestFit="1" customWidth="1"/>
    <col min="11017" max="11017" width="11.54296875" style="46" bestFit="1" customWidth="1"/>
    <col min="11018" max="11018" width="7.453125" style="46" bestFit="1" customWidth="1"/>
    <col min="11019" max="11019" width="10.6328125" style="46" bestFit="1" customWidth="1"/>
    <col min="11020" max="11020" width="11.54296875" style="46" bestFit="1" customWidth="1"/>
    <col min="11021" max="11021" width="7.453125" style="46" bestFit="1" customWidth="1"/>
    <col min="11022" max="11022" width="10.6328125" style="46" bestFit="1" customWidth="1"/>
    <col min="11023" max="11264" width="9.08984375" style="46"/>
    <col min="11265" max="11265" width="24.6328125" style="46" bestFit="1" customWidth="1"/>
    <col min="11266" max="11266" width="19.08984375" style="46" bestFit="1" customWidth="1"/>
    <col min="11267" max="11267" width="23.6328125" style="46" bestFit="1" customWidth="1"/>
    <col min="11268" max="11268" width="17.6328125" style="46" bestFit="1" customWidth="1"/>
    <col min="11269" max="11270" width="10.6328125" style="46" bestFit="1" customWidth="1"/>
    <col min="11271" max="11271" width="19.08984375" style="46" bestFit="1" customWidth="1"/>
    <col min="11272" max="11272" width="2" style="46" bestFit="1" customWidth="1"/>
    <col min="11273" max="11273" width="11.54296875" style="46" bestFit="1" customWidth="1"/>
    <col min="11274" max="11274" width="7.453125" style="46" bestFit="1" customWidth="1"/>
    <col min="11275" max="11275" width="10.6328125" style="46" bestFit="1" customWidth="1"/>
    <col min="11276" max="11276" width="11.54296875" style="46" bestFit="1" customWidth="1"/>
    <col min="11277" max="11277" width="7.453125" style="46" bestFit="1" customWidth="1"/>
    <col min="11278" max="11278" width="10.6328125" style="46" bestFit="1" customWidth="1"/>
    <col min="11279" max="11520" width="9.08984375" style="46"/>
    <col min="11521" max="11521" width="24.6328125" style="46" bestFit="1" customWidth="1"/>
    <col min="11522" max="11522" width="19.08984375" style="46" bestFit="1" customWidth="1"/>
    <col min="11523" max="11523" width="23.6328125" style="46" bestFit="1" customWidth="1"/>
    <col min="11524" max="11524" width="17.6328125" style="46" bestFit="1" customWidth="1"/>
    <col min="11525" max="11526" width="10.6328125" style="46" bestFit="1" customWidth="1"/>
    <col min="11527" max="11527" width="19.08984375" style="46" bestFit="1" customWidth="1"/>
    <col min="11528" max="11528" width="2" style="46" bestFit="1" customWidth="1"/>
    <col min="11529" max="11529" width="11.54296875" style="46" bestFit="1" customWidth="1"/>
    <col min="11530" max="11530" width="7.453125" style="46" bestFit="1" customWidth="1"/>
    <col min="11531" max="11531" width="10.6328125" style="46" bestFit="1" customWidth="1"/>
    <col min="11532" max="11532" width="11.54296875" style="46" bestFit="1" customWidth="1"/>
    <col min="11533" max="11533" width="7.453125" style="46" bestFit="1" customWidth="1"/>
    <col min="11534" max="11534" width="10.6328125" style="46" bestFit="1" customWidth="1"/>
    <col min="11535" max="11776" width="9.08984375" style="46"/>
    <col min="11777" max="11777" width="24.6328125" style="46" bestFit="1" customWidth="1"/>
    <col min="11778" max="11778" width="19.08984375" style="46" bestFit="1" customWidth="1"/>
    <col min="11779" max="11779" width="23.6328125" style="46" bestFit="1" customWidth="1"/>
    <col min="11780" max="11780" width="17.6328125" style="46" bestFit="1" customWidth="1"/>
    <col min="11781" max="11782" width="10.6328125" style="46" bestFit="1" customWidth="1"/>
    <col min="11783" max="11783" width="19.08984375" style="46" bestFit="1" customWidth="1"/>
    <col min="11784" max="11784" width="2" style="46" bestFit="1" customWidth="1"/>
    <col min="11785" max="11785" width="11.54296875" style="46" bestFit="1" customWidth="1"/>
    <col min="11786" max="11786" width="7.453125" style="46" bestFit="1" customWidth="1"/>
    <col min="11787" max="11787" width="10.6328125" style="46" bestFit="1" customWidth="1"/>
    <col min="11788" max="11788" width="11.54296875" style="46" bestFit="1" customWidth="1"/>
    <col min="11789" max="11789" width="7.453125" style="46" bestFit="1" customWidth="1"/>
    <col min="11790" max="11790" width="10.6328125" style="46" bestFit="1" customWidth="1"/>
    <col min="11791" max="12032" width="9.08984375" style="46"/>
    <col min="12033" max="12033" width="24.6328125" style="46" bestFit="1" customWidth="1"/>
    <col min="12034" max="12034" width="19.08984375" style="46" bestFit="1" customWidth="1"/>
    <col min="12035" max="12035" width="23.6328125" style="46" bestFit="1" customWidth="1"/>
    <col min="12036" max="12036" width="17.6328125" style="46" bestFit="1" customWidth="1"/>
    <col min="12037" max="12038" width="10.6328125" style="46" bestFit="1" customWidth="1"/>
    <col min="12039" max="12039" width="19.08984375" style="46" bestFit="1" customWidth="1"/>
    <col min="12040" max="12040" width="2" style="46" bestFit="1" customWidth="1"/>
    <col min="12041" max="12041" width="11.54296875" style="46" bestFit="1" customWidth="1"/>
    <col min="12042" max="12042" width="7.453125" style="46" bestFit="1" customWidth="1"/>
    <col min="12043" max="12043" width="10.6328125" style="46" bestFit="1" customWidth="1"/>
    <col min="12044" max="12044" width="11.54296875" style="46" bestFit="1" customWidth="1"/>
    <col min="12045" max="12045" width="7.453125" style="46" bestFit="1" customWidth="1"/>
    <col min="12046" max="12046" width="10.6328125" style="46" bestFit="1" customWidth="1"/>
    <col min="12047" max="12288" width="9.08984375" style="46"/>
    <col min="12289" max="12289" width="24.6328125" style="46" bestFit="1" customWidth="1"/>
    <col min="12290" max="12290" width="19.08984375" style="46" bestFit="1" customWidth="1"/>
    <col min="12291" max="12291" width="23.6328125" style="46" bestFit="1" customWidth="1"/>
    <col min="12292" max="12292" width="17.6328125" style="46" bestFit="1" customWidth="1"/>
    <col min="12293" max="12294" width="10.6328125" style="46" bestFit="1" customWidth="1"/>
    <col min="12295" max="12295" width="19.08984375" style="46" bestFit="1" customWidth="1"/>
    <col min="12296" max="12296" width="2" style="46" bestFit="1" customWidth="1"/>
    <col min="12297" max="12297" width="11.54296875" style="46" bestFit="1" customWidth="1"/>
    <col min="12298" max="12298" width="7.453125" style="46" bestFit="1" customWidth="1"/>
    <col min="12299" max="12299" width="10.6328125" style="46" bestFit="1" customWidth="1"/>
    <col min="12300" max="12300" width="11.54296875" style="46" bestFit="1" customWidth="1"/>
    <col min="12301" max="12301" width="7.453125" style="46" bestFit="1" customWidth="1"/>
    <col min="12302" max="12302" width="10.6328125" style="46" bestFit="1" customWidth="1"/>
    <col min="12303" max="12544" width="9.08984375" style="46"/>
    <col min="12545" max="12545" width="24.6328125" style="46" bestFit="1" customWidth="1"/>
    <col min="12546" max="12546" width="19.08984375" style="46" bestFit="1" customWidth="1"/>
    <col min="12547" max="12547" width="23.6328125" style="46" bestFit="1" customWidth="1"/>
    <col min="12548" max="12548" width="17.6328125" style="46" bestFit="1" customWidth="1"/>
    <col min="12549" max="12550" width="10.6328125" style="46" bestFit="1" customWidth="1"/>
    <col min="12551" max="12551" width="19.08984375" style="46" bestFit="1" customWidth="1"/>
    <col min="12552" max="12552" width="2" style="46" bestFit="1" customWidth="1"/>
    <col min="12553" max="12553" width="11.54296875" style="46" bestFit="1" customWidth="1"/>
    <col min="12554" max="12554" width="7.453125" style="46" bestFit="1" customWidth="1"/>
    <col min="12555" max="12555" width="10.6328125" style="46" bestFit="1" customWidth="1"/>
    <col min="12556" max="12556" width="11.54296875" style="46" bestFit="1" customWidth="1"/>
    <col min="12557" max="12557" width="7.453125" style="46" bestFit="1" customWidth="1"/>
    <col min="12558" max="12558" width="10.6328125" style="46" bestFit="1" customWidth="1"/>
    <col min="12559" max="12800" width="9.08984375" style="46"/>
    <col min="12801" max="12801" width="24.6328125" style="46" bestFit="1" customWidth="1"/>
    <col min="12802" max="12802" width="19.08984375" style="46" bestFit="1" customWidth="1"/>
    <col min="12803" max="12803" width="23.6328125" style="46" bestFit="1" customWidth="1"/>
    <col min="12804" max="12804" width="17.6328125" style="46" bestFit="1" customWidth="1"/>
    <col min="12805" max="12806" width="10.6328125" style="46" bestFit="1" customWidth="1"/>
    <col min="12807" max="12807" width="19.08984375" style="46" bestFit="1" customWidth="1"/>
    <col min="12808" max="12808" width="2" style="46" bestFit="1" customWidth="1"/>
    <col min="12809" max="12809" width="11.54296875" style="46" bestFit="1" customWidth="1"/>
    <col min="12810" max="12810" width="7.453125" style="46" bestFit="1" customWidth="1"/>
    <col min="12811" max="12811" width="10.6328125" style="46" bestFit="1" customWidth="1"/>
    <col min="12812" max="12812" width="11.54296875" style="46" bestFit="1" customWidth="1"/>
    <col min="12813" max="12813" width="7.453125" style="46" bestFit="1" customWidth="1"/>
    <col min="12814" max="12814" width="10.6328125" style="46" bestFit="1" customWidth="1"/>
    <col min="12815" max="13056" width="9.08984375" style="46"/>
    <col min="13057" max="13057" width="24.6328125" style="46" bestFit="1" customWidth="1"/>
    <col min="13058" max="13058" width="19.08984375" style="46" bestFit="1" customWidth="1"/>
    <col min="13059" max="13059" width="23.6328125" style="46" bestFit="1" customWidth="1"/>
    <col min="13060" max="13060" width="17.6328125" style="46" bestFit="1" customWidth="1"/>
    <col min="13061" max="13062" width="10.6328125" style="46" bestFit="1" customWidth="1"/>
    <col min="13063" max="13063" width="19.08984375" style="46" bestFit="1" customWidth="1"/>
    <col min="13064" max="13064" width="2" style="46" bestFit="1" customWidth="1"/>
    <col min="13065" max="13065" width="11.54296875" style="46" bestFit="1" customWidth="1"/>
    <col min="13066" max="13066" width="7.453125" style="46" bestFit="1" customWidth="1"/>
    <col min="13067" max="13067" width="10.6328125" style="46" bestFit="1" customWidth="1"/>
    <col min="13068" max="13068" width="11.54296875" style="46" bestFit="1" customWidth="1"/>
    <col min="13069" max="13069" width="7.453125" style="46" bestFit="1" customWidth="1"/>
    <col min="13070" max="13070" width="10.6328125" style="46" bestFit="1" customWidth="1"/>
    <col min="13071" max="13312" width="9.08984375" style="46"/>
    <col min="13313" max="13313" width="24.6328125" style="46" bestFit="1" customWidth="1"/>
    <col min="13314" max="13314" width="19.08984375" style="46" bestFit="1" customWidth="1"/>
    <col min="13315" max="13315" width="23.6328125" style="46" bestFit="1" customWidth="1"/>
    <col min="13316" max="13316" width="17.6328125" style="46" bestFit="1" customWidth="1"/>
    <col min="13317" max="13318" width="10.6328125" style="46" bestFit="1" customWidth="1"/>
    <col min="13319" max="13319" width="19.08984375" style="46" bestFit="1" customWidth="1"/>
    <col min="13320" max="13320" width="2" style="46" bestFit="1" customWidth="1"/>
    <col min="13321" max="13321" width="11.54296875" style="46" bestFit="1" customWidth="1"/>
    <col min="13322" max="13322" width="7.453125" style="46" bestFit="1" customWidth="1"/>
    <col min="13323" max="13323" width="10.6328125" style="46" bestFit="1" customWidth="1"/>
    <col min="13324" max="13324" width="11.54296875" style="46" bestFit="1" customWidth="1"/>
    <col min="13325" max="13325" width="7.453125" style="46" bestFit="1" customWidth="1"/>
    <col min="13326" max="13326" width="10.6328125" style="46" bestFit="1" customWidth="1"/>
    <col min="13327" max="13568" width="9.08984375" style="46"/>
    <col min="13569" max="13569" width="24.6328125" style="46" bestFit="1" customWidth="1"/>
    <col min="13570" max="13570" width="19.08984375" style="46" bestFit="1" customWidth="1"/>
    <col min="13571" max="13571" width="23.6328125" style="46" bestFit="1" customWidth="1"/>
    <col min="13572" max="13572" width="17.6328125" style="46" bestFit="1" customWidth="1"/>
    <col min="13573" max="13574" width="10.6328125" style="46" bestFit="1" customWidth="1"/>
    <col min="13575" max="13575" width="19.08984375" style="46" bestFit="1" customWidth="1"/>
    <col min="13576" max="13576" width="2" style="46" bestFit="1" customWidth="1"/>
    <col min="13577" max="13577" width="11.54296875" style="46" bestFit="1" customWidth="1"/>
    <col min="13578" max="13578" width="7.453125" style="46" bestFit="1" customWidth="1"/>
    <col min="13579" max="13579" width="10.6328125" style="46" bestFit="1" customWidth="1"/>
    <col min="13580" max="13580" width="11.54296875" style="46" bestFit="1" customWidth="1"/>
    <col min="13581" max="13581" width="7.453125" style="46" bestFit="1" customWidth="1"/>
    <col min="13582" max="13582" width="10.6328125" style="46" bestFit="1" customWidth="1"/>
    <col min="13583" max="13824" width="9.08984375" style="46"/>
    <col min="13825" max="13825" width="24.6328125" style="46" bestFit="1" customWidth="1"/>
    <col min="13826" max="13826" width="19.08984375" style="46" bestFit="1" customWidth="1"/>
    <col min="13827" max="13827" width="23.6328125" style="46" bestFit="1" customWidth="1"/>
    <col min="13828" max="13828" width="17.6328125" style="46" bestFit="1" customWidth="1"/>
    <col min="13829" max="13830" width="10.6328125" style="46" bestFit="1" customWidth="1"/>
    <col min="13831" max="13831" width="19.08984375" style="46" bestFit="1" customWidth="1"/>
    <col min="13832" max="13832" width="2" style="46" bestFit="1" customWidth="1"/>
    <col min="13833" max="13833" width="11.54296875" style="46" bestFit="1" customWidth="1"/>
    <col min="13834" max="13834" width="7.453125" style="46" bestFit="1" customWidth="1"/>
    <col min="13835" max="13835" width="10.6328125" style="46" bestFit="1" customWidth="1"/>
    <col min="13836" max="13836" width="11.54296875" style="46" bestFit="1" customWidth="1"/>
    <col min="13837" max="13837" width="7.453125" style="46" bestFit="1" customWidth="1"/>
    <col min="13838" max="13838" width="10.6328125" style="46" bestFit="1" customWidth="1"/>
    <col min="13839" max="14080" width="9.08984375" style="46"/>
    <col min="14081" max="14081" width="24.6328125" style="46" bestFit="1" customWidth="1"/>
    <col min="14082" max="14082" width="19.08984375" style="46" bestFit="1" customWidth="1"/>
    <col min="14083" max="14083" width="23.6328125" style="46" bestFit="1" customWidth="1"/>
    <col min="14084" max="14084" width="17.6328125" style="46" bestFit="1" customWidth="1"/>
    <col min="14085" max="14086" width="10.6328125" style="46" bestFit="1" customWidth="1"/>
    <col min="14087" max="14087" width="19.08984375" style="46" bestFit="1" customWidth="1"/>
    <col min="14088" max="14088" width="2" style="46" bestFit="1" customWidth="1"/>
    <col min="14089" max="14089" width="11.54296875" style="46" bestFit="1" customWidth="1"/>
    <col min="14090" max="14090" width="7.453125" style="46" bestFit="1" customWidth="1"/>
    <col min="14091" max="14091" width="10.6328125" style="46" bestFit="1" customWidth="1"/>
    <col min="14092" max="14092" width="11.54296875" style="46" bestFit="1" customWidth="1"/>
    <col min="14093" max="14093" width="7.453125" style="46" bestFit="1" customWidth="1"/>
    <col min="14094" max="14094" width="10.6328125" style="46" bestFit="1" customWidth="1"/>
    <col min="14095" max="14336" width="9.08984375" style="46"/>
    <col min="14337" max="14337" width="24.6328125" style="46" bestFit="1" customWidth="1"/>
    <col min="14338" max="14338" width="19.08984375" style="46" bestFit="1" customWidth="1"/>
    <col min="14339" max="14339" width="23.6328125" style="46" bestFit="1" customWidth="1"/>
    <col min="14340" max="14340" width="17.6328125" style="46" bestFit="1" customWidth="1"/>
    <col min="14341" max="14342" width="10.6328125" style="46" bestFit="1" customWidth="1"/>
    <col min="14343" max="14343" width="19.08984375" style="46" bestFit="1" customWidth="1"/>
    <col min="14344" max="14344" width="2" style="46" bestFit="1" customWidth="1"/>
    <col min="14345" max="14345" width="11.54296875" style="46" bestFit="1" customWidth="1"/>
    <col min="14346" max="14346" width="7.453125" style="46" bestFit="1" customWidth="1"/>
    <col min="14347" max="14347" width="10.6328125" style="46" bestFit="1" customWidth="1"/>
    <col min="14348" max="14348" width="11.54296875" style="46" bestFit="1" customWidth="1"/>
    <col min="14349" max="14349" width="7.453125" style="46" bestFit="1" customWidth="1"/>
    <col min="14350" max="14350" width="10.6328125" style="46" bestFit="1" customWidth="1"/>
    <col min="14351" max="14592" width="9.08984375" style="46"/>
    <col min="14593" max="14593" width="24.6328125" style="46" bestFit="1" customWidth="1"/>
    <col min="14594" max="14594" width="19.08984375" style="46" bestFit="1" customWidth="1"/>
    <col min="14595" max="14595" width="23.6328125" style="46" bestFit="1" customWidth="1"/>
    <col min="14596" max="14596" width="17.6328125" style="46" bestFit="1" customWidth="1"/>
    <col min="14597" max="14598" width="10.6328125" style="46" bestFit="1" customWidth="1"/>
    <col min="14599" max="14599" width="19.08984375" style="46" bestFit="1" customWidth="1"/>
    <col min="14600" max="14600" width="2" style="46" bestFit="1" customWidth="1"/>
    <col min="14601" max="14601" width="11.54296875" style="46" bestFit="1" customWidth="1"/>
    <col min="14602" max="14602" width="7.453125" style="46" bestFit="1" customWidth="1"/>
    <col min="14603" max="14603" width="10.6328125" style="46" bestFit="1" customWidth="1"/>
    <col min="14604" max="14604" width="11.54296875" style="46" bestFit="1" customWidth="1"/>
    <col min="14605" max="14605" width="7.453125" style="46" bestFit="1" customWidth="1"/>
    <col min="14606" max="14606" width="10.6328125" style="46" bestFit="1" customWidth="1"/>
    <col min="14607" max="14848" width="9.08984375" style="46"/>
    <col min="14849" max="14849" width="24.6328125" style="46" bestFit="1" customWidth="1"/>
    <col min="14850" max="14850" width="19.08984375" style="46" bestFit="1" customWidth="1"/>
    <col min="14851" max="14851" width="23.6328125" style="46" bestFit="1" customWidth="1"/>
    <col min="14852" max="14852" width="17.6328125" style="46" bestFit="1" customWidth="1"/>
    <col min="14853" max="14854" width="10.6328125" style="46" bestFit="1" customWidth="1"/>
    <col min="14855" max="14855" width="19.08984375" style="46" bestFit="1" customWidth="1"/>
    <col min="14856" max="14856" width="2" style="46" bestFit="1" customWidth="1"/>
    <col min="14857" max="14857" width="11.54296875" style="46" bestFit="1" customWidth="1"/>
    <col min="14858" max="14858" width="7.453125" style="46" bestFit="1" customWidth="1"/>
    <col min="14859" max="14859" width="10.6328125" style="46" bestFit="1" customWidth="1"/>
    <col min="14860" max="14860" width="11.54296875" style="46" bestFit="1" customWidth="1"/>
    <col min="14861" max="14861" width="7.453125" style="46" bestFit="1" customWidth="1"/>
    <col min="14862" max="14862" width="10.6328125" style="46" bestFit="1" customWidth="1"/>
    <col min="14863" max="15104" width="9.08984375" style="46"/>
    <col min="15105" max="15105" width="24.6328125" style="46" bestFit="1" customWidth="1"/>
    <col min="15106" max="15106" width="19.08984375" style="46" bestFit="1" customWidth="1"/>
    <col min="15107" max="15107" width="23.6328125" style="46" bestFit="1" customWidth="1"/>
    <col min="15108" max="15108" width="17.6328125" style="46" bestFit="1" customWidth="1"/>
    <col min="15109" max="15110" width="10.6328125" style="46" bestFit="1" customWidth="1"/>
    <col min="15111" max="15111" width="19.08984375" style="46" bestFit="1" customWidth="1"/>
    <col min="15112" max="15112" width="2" style="46" bestFit="1" customWidth="1"/>
    <col min="15113" max="15113" width="11.54296875" style="46" bestFit="1" customWidth="1"/>
    <col min="15114" max="15114" width="7.453125" style="46" bestFit="1" customWidth="1"/>
    <col min="15115" max="15115" width="10.6328125" style="46" bestFit="1" customWidth="1"/>
    <col min="15116" max="15116" width="11.54296875" style="46" bestFit="1" customWidth="1"/>
    <col min="15117" max="15117" width="7.453125" style="46" bestFit="1" customWidth="1"/>
    <col min="15118" max="15118" width="10.6328125" style="46" bestFit="1" customWidth="1"/>
    <col min="15119" max="15360" width="9.08984375" style="46"/>
    <col min="15361" max="15361" width="24.6328125" style="46" bestFit="1" customWidth="1"/>
    <col min="15362" max="15362" width="19.08984375" style="46" bestFit="1" customWidth="1"/>
    <col min="15363" max="15363" width="23.6328125" style="46" bestFit="1" customWidth="1"/>
    <col min="15364" max="15364" width="17.6328125" style="46" bestFit="1" customWidth="1"/>
    <col min="15365" max="15366" width="10.6328125" style="46" bestFit="1" customWidth="1"/>
    <col min="15367" max="15367" width="19.08984375" style="46" bestFit="1" customWidth="1"/>
    <col min="15368" max="15368" width="2" style="46" bestFit="1" customWidth="1"/>
    <col min="15369" max="15369" width="11.54296875" style="46" bestFit="1" customWidth="1"/>
    <col min="15370" max="15370" width="7.453125" style="46" bestFit="1" customWidth="1"/>
    <col min="15371" max="15371" width="10.6328125" style="46" bestFit="1" customWidth="1"/>
    <col min="15372" max="15372" width="11.54296875" style="46" bestFit="1" customWidth="1"/>
    <col min="15373" max="15373" width="7.453125" style="46" bestFit="1" customWidth="1"/>
    <col min="15374" max="15374" width="10.6328125" style="46" bestFit="1" customWidth="1"/>
    <col min="15375" max="15616" width="9.08984375" style="46"/>
    <col min="15617" max="15617" width="24.6328125" style="46" bestFit="1" customWidth="1"/>
    <col min="15618" max="15618" width="19.08984375" style="46" bestFit="1" customWidth="1"/>
    <col min="15619" max="15619" width="23.6328125" style="46" bestFit="1" customWidth="1"/>
    <col min="15620" max="15620" width="17.6328125" style="46" bestFit="1" customWidth="1"/>
    <col min="15621" max="15622" width="10.6328125" style="46" bestFit="1" customWidth="1"/>
    <col min="15623" max="15623" width="19.08984375" style="46" bestFit="1" customWidth="1"/>
    <col min="15624" max="15624" width="2" style="46" bestFit="1" customWidth="1"/>
    <col min="15625" max="15625" width="11.54296875" style="46" bestFit="1" customWidth="1"/>
    <col min="15626" max="15626" width="7.453125" style="46" bestFit="1" customWidth="1"/>
    <col min="15627" max="15627" width="10.6328125" style="46" bestFit="1" customWidth="1"/>
    <col min="15628" max="15628" width="11.54296875" style="46" bestFit="1" customWidth="1"/>
    <col min="15629" max="15629" width="7.453125" style="46" bestFit="1" customWidth="1"/>
    <col min="15630" max="15630" width="10.6328125" style="46" bestFit="1" customWidth="1"/>
    <col min="15631" max="15872" width="9.08984375" style="46"/>
    <col min="15873" max="15873" width="24.6328125" style="46" bestFit="1" customWidth="1"/>
    <col min="15874" max="15874" width="19.08984375" style="46" bestFit="1" customWidth="1"/>
    <col min="15875" max="15875" width="23.6328125" style="46" bestFit="1" customWidth="1"/>
    <col min="15876" max="15876" width="17.6328125" style="46" bestFit="1" customWidth="1"/>
    <col min="15877" max="15878" width="10.6328125" style="46" bestFit="1" customWidth="1"/>
    <col min="15879" max="15879" width="19.08984375" style="46" bestFit="1" customWidth="1"/>
    <col min="15880" max="15880" width="2" style="46" bestFit="1" customWidth="1"/>
    <col min="15881" max="15881" width="11.54296875" style="46" bestFit="1" customWidth="1"/>
    <col min="15882" max="15882" width="7.453125" style="46" bestFit="1" customWidth="1"/>
    <col min="15883" max="15883" width="10.6328125" style="46" bestFit="1" customWidth="1"/>
    <col min="15884" max="15884" width="11.54296875" style="46" bestFit="1" customWidth="1"/>
    <col min="15885" max="15885" width="7.453125" style="46" bestFit="1" customWidth="1"/>
    <col min="15886" max="15886" width="10.6328125" style="46" bestFit="1" customWidth="1"/>
    <col min="15887" max="16128" width="9.08984375" style="46"/>
    <col min="16129" max="16129" width="24.6328125" style="46" bestFit="1" customWidth="1"/>
    <col min="16130" max="16130" width="19.08984375" style="46" bestFit="1" customWidth="1"/>
    <col min="16131" max="16131" width="23.6328125" style="46" bestFit="1" customWidth="1"/>
    <col min="16132" max="16132" width="17.6328125" style="46" bestFit="1" customWidth="1"/>
    <col min="16133" max="16134" width="10.6328125" style="46" bestFit="1" customWidth="1"/>
    <col min="16135" max="16135" width="19.08984375" style="46" bestFit="1" customWidth="1"/>
    <col min="16136" max="16136" width="2" style="46" bestFit="1" customWidth="1"/>
    <col min="16137" max="16137" width="11.54296875" style="46" bestFit="1" customWidth="1"/>
    <col min="16138" max="16138" width="7.453125" style="46" bestFit="1" customWidth="1"/>
    <col min="16139" max="16139" width="10.6328125" style="46" bestFit="1" customWidth="1"/>
    <col min="16140" max="16140" width="11.54296875" style="46" bestFit="1" customWidth="1"/>
    <col min="16141" max="16141" width="7.453125" style="46" bestFit="1" customWidth="1"/>
    <col min="16142" max="16142" width="10.6328125" style="46" bestFit="1" customWidth="1"/>
    <col min="16143" max="16384" width="9.08984375" style="46"/>
  </cols>
  <sheetData>
    <row r="1" spans="1:6" ht="18.5" x14ac:dyDescent="0.45">
      <c r="A1" s="97" t="s">
        <v>31</v>
      </c>
      <c r="B1" s="97"/>
      <c r="C1" s="97"/>
      <c r="D1" s="97"/>
      <c r="E1" s="97"/>
      <c r="F1" s="97"/>
    </row>
    <row r="3" spans="1:6" s="54" customFormat="1" x14ac:dyDescent="0.35">
      <c r="A3" s="73"/>
    </row>
    <row r="4" spans="1:6" s="54" customFormat="1" x14ac:dyDescent="0.35"/>
    <row r="5" spans="1:6" s="57" customFormat="1" x14ac:dyDescent="0.35">
      <c r="A5" s="57" t="s">
        <v>32</v>
      </c>
      <c r="B5" s="57" t="s">
        <v>32</v>
      </c>
      <c r="C5" s="57" t="s">
        <v>133</v>
      </c>
      <c r="D5" s="57" t="s">
        <v>134</v>
      </c>
    </row>
    <row r="6" spans="1:6" s="57" customFormat="1" x14ac:dyDescent="0.35">
      <c r="A6" s="57" t="s">
        <v>47</v>
      </c>
      <c r="B6" s="59">
        <v>42094</v>
      </c>
      <c r="C6" s="57" t="s">
        <v>148</v>
      </c>
      <c r="E6" s="59">
        <v>42460</v>
      </c>
    </row>
    <row r="7" spans="1:6" s="54" customFormat="1" x14ac:dyDescent="0.35"/>
    <row r="8" spans="1:6" s="54" customFormat="1" x14ac:dyDescent="0.35"/>
    <row r="9" spans="1:6" s="54" customFormat="1" x14ac:dyDescent="0.35">
      <c r="A9" s="54" t="s">
        <v>142</v>
      </c>
      <c r="B9" s="60">
        <v>1000</v>
      </c>
      <c r="C9" s="60"/>
      <c r="D9" s="60"/>
      <c r="E9" s="60">
        <f t="shared" ref="E9:E18" si="0">B9+C9</f>
        <v>1000</v>
      </c>
    </row>
    <row r="10" spans="1:6" s="54" customFormat="1" x14ac:dyDescent="0.35">
      <c r="A10" s="54" t="s">
        <v>143</v>
      </c>
      <c r="B10" s="60">
        <v>10000</v>
      </c>
      <c r="C10" s="60">
        <v>-8000</v>
      </c>
      <c r="D10" s="60" t="s">
        <v>155</v>
      </c>
      <c r="E10" s="60">
        <v>500</v>
      </c>
    </row>
    <row r="11" spans="1:6" s="54" customFormat="1" x14ac:dyDescent="0.35">
      <c r="A11" s="54" t="s">
        <v>23</v>
      </c>
      <c r="B11" s="60">
        <v>9000</v>
      </c>
      <c r="C11" s="60"/>
      <c r="D11" s="60"/>
      <c r="E11" s="60">
        <f t="shared" si="0"/>
        <v>9000</v>
      </c>
    </row>
    <row r="12" spans="1:6" s="54" customFormat="1" x14ac:dyDescent="0.35">
      <c r="A12" s="54" t="s">
        <v>33</v>
      </c>
      <c r="B12" s="60">
        <v>5000</v>
      </c>
      <c r="C12" s="60"/>
      <c r="D12" s="60"/>
      <c r="E12" s="60">
        <f t="shared" si="0"/>
        <v>5000</v>
      </c>
    </row>
    <row r="13" spans="1:6" s="54" customFormat="1" x14ac:dyDescent="0.35">
      <c r="A13" s="54" t="s">
        <v>34</v>
      </c>
      <c r="B13" s="60">
        <v>1500</v>
      </c>
      <c r="C13" s="60">
        <v>3000</v>
      </c>
      <c r="D13" s="60"/>
      <c r="E13" s="60">
        <v>6000</v>
      </c>
    </row>
    <row r="14" spans="1:6" s="54" customFormat="1" x14ac:dyDescent="0.35">
      <c r="A14" s="54" t="s">
        <v>35</v>
      </c>
      <c r="B14" s="60">
        <v>9838</v>
      </c>
      <c r="C14" s="60">
        <v>3000</v>
      </c>
      <c r="D14" s="60"/>
      <c r="E14" s="60">
        <f t="shared" si="0"/>
        <v>12838</v>
      </c>
    </row>
    <row r="15" spans="1:6" s="54" customFormat="1" x14ac:dyDescent="0.35">
      <c r="A15" s="54" t="s">
        <v>36</v>
      </c>
      <c r="B15" s="60">
        <v>9000</v>
      </c>
      <c r="C15" s="60"/>
      <c r="D15" s="60"/>
      <c r="E15" s="60">
        <f t="shared" si="0"/>
        <v>9000</v>
      </c>
    </row>
    <row r="16" spans="1:6" s="54" customFormat="1" x14ac:dyDescent="0.35">
      <c r="A16" s="54" t="s">
        <v>37</v>
      </c>
      <c r="B16" s="60">
        <v>5450</v>
      </c>
      <c r="C16" s="60"/>
      <c r="D16" s="60"/>
      <c r="E16" s="60">
        <f t="shared" si="0"/>
        <v>5450</v>
      </c>
    </row>
    <row r="17" spans="1:7" s="54" customFormat="1" x14ac:dyDescent="0.35">
      <c r="A17" s="54" t="s">
        <v>38</v>
      </c>
      <c r="B17" s="60">
        <v>0</v>
      </c>
      <c r="C17" s="60"/>
      <c r="D17" s="60"/>
      <c r="E17" s="60">
        <f t="shared" si="0"/>
        <v>0</v>
      </c>
    </row>
    <row r="18" spans="1:7" s="54" customFormat="1" x14ac:dyDescent="0.35">
      <c r="A18" s="54" t="s">
        <v>39</v>
      </c>
      <c r="B18" s="60">
        <v>20000</v>
      </c>
      <c r="C18" s="60">
        <v>2000</v>
      </c>
      <c r="D18" s="60"/>
      <c r="E18" s="60">
        <f t="shared" si="0"/>
        <v>22000</v>
      </c>
    </row>
    <row r="19" spans="1:7" s="54" customFormat="1" x14ac:dyDescent="0.35">
      <c r="B19" s="60"/>
      <c r="C19" s="60"/>
      <c r="D19" s="60"/>
      <c r="E19" s="60"/>
    </row>
    <row r="20" spans="1:7" s="54" customFormat="1" ht="15" thickBot="1" x14ac:dyDescent="0.4">
      <c r="A20" s="74" t="s">
        <v>40</v>
      </c>
      <c r="B20" s="75">
        <f>SUM(B8:B19)</f>
        <v>70788</v>
      </c>
      <c r="C20" s="75">
        <f>SUM(C8:C19)</f>
        <v>0</v>
      </c>
      <c r="D20" s="75">
        <f>SUM(D8:D19)</f>
        <v>0</v>
      </c>
      <c r="E20" s="75">
        <f>SUM(E8:E19)</f>
        <v>70788</v>
      </c>
      <c r="G20" s="76">
        <f>E20-70788</f>
        <v>0</v>
      </c>
    </row>
    <row r="21" spans="1:7" s="54" customFormat="1" ht="15" thickTop="1" x14ac:dyDescent="0.35"/>
    <row r="22" spans="1:7" s="54" customFormat="1" x14ac:dyDescent="0.35"/>
    <row r="23" spans="1:7" s="54" customFormat="1" x14ac:dyDescent="0.35">
      <c r="B23" s="14"/>
    </row>
    <row r="24" spans="1:7" s="54" customFormat="1" x14ac:dyDescent="0.35">
      <c r="B24" s="14"/>
    </row>
    <row r="25" spans="1:7" x14ac:dyDescent="0.35">
      <c r="B25" s="49"/>
    </row>
  </sheetData>
  <mergeCells count="1">
    <mergeCell ref="A1:F1"/>
  </mergeCells>
  <pageMargins left="0.51181102362204722" right="0.5118110236220472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60"/>
  <sheetViews>
    <sheetView topLeftCell="A33" workbookViewId="0">
      <selection activeCell="A61" sqref="A61"/>
    </sheetView>
  </sheetViews>
  <sheetFormatPr defaultRowHeight="14.5" x14ac:dyDescent="0.35"/>
  <cols>
    <col min="1" max="1" width="27" style="2" bestFit="1" customWidth="1"/>
    <col min="2" max="2" width="9.54296875" style="2" bestFit="1" customWidth="1"/>
    <col min="3" max="3" width="9.08984375" style="2"/>
    <col min="4" max="4" width="5.08984375" style="1" bestFit="1" customWidth="1"/>
    <col min="5" max="6" width="10.54296875" style="3" bestFit="1" customWidth="1"/>
    <col min="7" max="7" width="10.54296875" style="1" bestFit="1" customWidth="1"/>
    <col min="8" max="8" width="10.54296875" bestFit="1" customWidth="1"/>
  </cols>
  <sheetData>
    <row r="1" spans="1:7" x14ac:dyDescent="0.35">
      <c r="A1" s="2" t="s">
        <v>43</v>
      </c>
    </row>
    <row r="3" spans="1:7" x14ac:dyDescent="0.35">
      <c r="A3" s="2" t="s">
        <v>44</v>
      </c>
      <c r="B3" s="98" t="s">
        <v>56</v>
      </c>
      <c r="C3" s="98"/>
      <c r="D3" s="98"/>
    </row>
    <row r="4" spans="1:7" x14ac:dyDescent="0.35">
      <c r="A4" s="98" t="s">
        <v>153</v>
      </c>
      <c r="B4" s="98"/>
    </row>
    <row r="5" spans="1:7" x14ac:dyDescent="0.35">
      <c r="A5" s="2" t="s">
        <v>45</v>
      </c>
      <c r="B5" s="98" t="s">
        <v>46</v>
      </c>
      <c r="C5" s="98"/>
      <c r="D5" s="1" t="s">
        <v>47</v>
      </c>
    </row>
    <row r="7" spans="1:7" x14ac:dyDescent="0.35">
      <c r="A7" s="98" t="s">
        <v>159</v>
      </c>
      <c r="B7" s="98"/>
      <c r="C7" s="98"/>
    </row>
    <row r="8" spans="1:7" x14ac:dyDescent="0.35">
      <c r="A8" s="2" t="s">
        <v>48</v>
      </c>
      <c r="B8" s="2" t="s">
        <v>136</v>
      </c>
      <c r="E8" s="3">
        <v>87477.74</v>
      </c>
    </row>
    <row r="9" spans="1:7" x14ac:dyDescent="0.35">
      <c r="A9" s="47"/>
      <c r="B9" s="47" t="s">
        <v>137</v>
      </c>
      <c r="C9" s="47"/>
      <c r="E9" s="3">
        <v>120.82</v>
      </c>
    </row>
    <row r="10" spans="1:7" s="7" customFormat="1" x14ac:dyDescent="0.35">
      <c r="A10" s="5" t="s">
        <v>49</v>
      </c>
      <c r="B10" s="5"/>
      <c r="C10" s="5"/>
      <c r="D10" s="6"/>
      <c r="E10" s="3">
        <v>0</v>
      </c>
      <c r="F10" s="3"/>
      <c r="G10" s="6"/>
    </row>
    <row r="11" spans="1:7" s="7" customFormat="1" x14ac:dyDescent="0.35">
      <c r="A11" s="5"/>
      <c r="B11" s="5"/>
      <c r="C11" s="5"/>
      <c r="D11" s="6"/>
      <c r="E11" s="8"/>
      <c r="F11" s="8">
        <f>SUM(E8:E10)</f>
        <v>87598.560000000012</v>
      </c>
      <c r="G11" s="6"/>
    </row>
    <row r="12" spans="1:7" s="7" customFormat="1" x14ac:dyDescent="0.35">
      <c r="A12" s="5" t="s">
        <v>50</v>
      </c>
      <c r="B12" s="5"/>
      <c r="C12" s="5"/>
      <c r="D12" s="6"/>
      <c r="E12" s="3"/>
      <c r="F12" s="3"/>
      <c r="G12" s="6"/>
    </row>
    <row r="13" spans="1:7" s="7" customFormat="1" x14ac:dyDescent="0.35">
      <c r="A13" s="5" t="s">
        <v>51</v>
      </c>
      <c r="B13" s="9">
        <v>215</v>
      </c>
      <c r="C13" s="10"/>
      <c r="D13" s="6"/>
      <c r="E13" s="11">
        <v>-30</v>
      </c>
      <c r="F13" s="3"/>
      <c r="G13" s="6"/>
    </row>
    <row r="14" spans="1:7" s="7" customFormat="1" x14ac:dyDescent="0.35">
      <c r="A14" s="39"/>
      <c r="B14" s="9">
        <v>253</v>
      </c>
      <c r="C14" s="10"/>
      <c r="D14" s="6"/>
      <c r="E14" s="11">
        <v>-54</v>
      </c>
      <c r="F14" s="3"/>
      <c r="G14" s="6"/>
    </row>
    <row r="15" spans="1:7" s="7" customFormat="1" x14ac:dyDescent="0.35">
      <c r="A15" s="39"/>
      <c r="B15" s="9">
        <v>254</v>
      </c>
      <c r="C15" s="10"/>
      <c r="D15" s="6"/>
      <c r="E15" s="11">
        <v>-58.99</v>
      </c>
      <c r="F15" s="3"/>
      <c r="G15" s="6"/>
    </row>
    <row r="16" spans="1:7" s="7" customFormat="1" x14ac:dyDescent="0.35">
      <c r="A16" s="39"/>
      <c r="B16" s="9">
        <v>255</v>
      </c>
      <c r="C16" s="10"/>
      <c r="D16" s="6"/>
      <c r="E16" s="11">
        <v>-149.99</v>
      </c>
      <c r="F16" s="3"/>
      <c r="G16" s="6"/>
    </row>
    <row r="17" spans="1:7" s="7" customFormat="1" x14ac:dyDescent="0.35">
      <c r="A17" s="39"/>
      <c r="B17" s="9">
        <v>256</v>
      </c>
      <c r="C17" s="10"/>
      <c r="D17" s="6"/>
      <c r="E17" s="11">
        <v>-820</v>
      </c>
      <c r="F17" s="3"/>
      <c r="G17" s="6"/>
    </row>
    <row r="18" spans="1:7" s="7" customFormat="1" x14ac:dyDescent="0.35">
      <c r="A18" s="5"/>
      <c r="B18" s="9">
        <v>257</v>
      </c>
      <c r="C18" s="12"/>
      <c r="D18" s="6"/>
      <c r="E18" s="11">
        <v>-33</v>
      </c>
      <c r="F18" s="3"/>
      <c r="G18" s="6"/>
    </row>
    <row r="19" spans="1:7" s="7" customFormat="1" x14ac:dyDescent="0.35">
      <c r="A19" s="5"/>
      <c r="B19" s="9">
        <v>258</v>
      </c>
      <c r="C19" s="10"/>
      <c r="D19" s="6"/>
      <c r="E19" s="11">
        <v>-125</v>
      </c>
      <c r="F19" s="3"/>
      <c r="G19" s="6"/>
    </row>
    <row r="20" spans="1:7" s="7" customFormat="1" x14ac:dyDescent="0.35">
      <c r="A20" s="5"/>
      <c r="B20" s="13">
        <v>259</v>
      </c>
      <c r="C20" s="6"/>
      <c r="D20" s="6"/>
      <c r="E20" s="14">
        <v>-1033.8</v>
      </c>
      <c r="F20" s="3"/>
      <c r="G20" s="6"/>
    </row>
    <row r="21" spans="1:7" s="7" customFormat="1" x14ac:dyDescent="0.35">
      <c r="A21" s="5"/>
      <c r="B21" s="13">
        <v>260</v>
      </c>
      <c r="C21" s="6"/>
      <c r="D21" s="6"/>
      <c r="E21" s="14">
        <v>-411.84</v>
      </c>
      <c r="F21" s="3"/>
      <c r="G21" s="6"/>
    </row>
    <row r="22" spans="1:7" s="7" customFormat="1" x14ac:dyDescent="0.35">
      <c r="A22" s="5"/>
      <c r="B22" s="38">
        <v>261</v>
      </c>
      <c r="C22" s="6"/>
      <c r="D22" s="6"/>
      <c r="E22" s="3">
        <v>-270</v>
      </c>
      <c r="F22" s="3"/>
      <c r="G22" s="6"/>
    </row>
    <row r="23" spans="1:7" s="7" customFormat="1" x14ac:dyDescent="0.35">
      <c r="A23" s="39"/>
      <c r="B23" s="38">
        <v>262</v>
      </c>
      <c r="C23" s="6"/>
      <c r="D23" s="6"/>
      <c r="E23" s="11">
        <v>-830.57</v>
      </c>
      <c r="F23" s="3"/>
      <c r="G23" s="6"/>
    </row>
    <row r="24" spans="1:7" s="7" customFormat="1" x14ac:dyDescent="0.35">
      <c r="A24" s="39"/>
      <c r="B24" s="38">
        <v>265</v>
      </c>
      <c r="C24" s="6"/>
      <c r="D24" s="6"/>
      <c r="E24" s="3">
        <f>-(770.96+48.9+50.4+45)</f>
        <v>-915.26</v>
      </c>
      <c r="F24" s="3"/>
      <c r="G24" s="6"/>
    </row>
    <row r="25" spans="1:7" s="7" customFormat="1" x14ac:dyDescent="0.35">
      <c r="A25" s="39"/>
      <c r="B25" s="38">
        <v>264</v>
      </c>
      <c r="C25" s="6"/>
      <c r="D25" s="6"/>
      <c r="E25" s="3">
        <f>-(71.25+2.36+6.98)</f>
        <v>-80.59</v>
      </c>
      <c r="F25" s="3"/>
      <c r="G25" s="6"/>
    </row>
    <row r="26" spans="1:7" s="7" customFormat="1" x14ac:dyDescent="0.35">
      <c r="A26" s="39"/>
      <c r="B26" s="9">
        <v>266</v>
      </c>
      <c r="E26" s="45">
        <v>-220.11</v>
      </c>
      <c r="F26" s="3"/>
      <c r="G26" s="6"/>
    </row>
    <row r="27" spans="1:7" s="7" customFormat="1" x14ac:dyDescent="0.35">
      <c r="A27" s="39"/>
      <c r="B27" s="9">
        <v>267</v>
      </c>
      <c r="E27" s="45">
        <v>-720</v>
      </c>
      <c r="F27" s="3"/>
      <c r="G27" s="6"/>
    </row>
    <row r="28" spans="1:7" s="7" customFormat="1" x14ac:dyDescent="0.35">
      <c r="A28" s="44"/>
      <c r="B28" s="9">
        <v>268</v>
      </c>
      <c r="C28" s="6"/>
      <c r="D28" s="6"/>
      <c r="E28" s="14">
        <v>-470.16</v>
      </c>
      <c r="F28" s="3"/>
      <c r="G28" s="6"/>
    </row>
    <row r="29" spans="1:7" s="7" customFormat="1" x14ac:dyDescent="0.35">
      <c r="A29" s="65"/>
      <c r="B29" s="9">
        <v>269</v>
      </c>
      <c r="C29" s="6"/>
      <c r="D29" s="6"/>
      <c r="E29" s="14">
        <v>-115.42</v>
      </c>
      <c r="F29" s="3"/>
      <c r="G29" s="6"/>
    </row>
    <row r="30" spans="1:7" s="7" customFormat="1" x14ac:dyDescent="0.35">
      <c r="A30" s="65"/>
      <c r="B30" s="9">
        <v>270</v>
      </c>
      <c r="C30" s="6"/>
      <c r="D30" s="6"/>
      <c r="E30" s="14">
        <v>-72</v>
      </c>
      <c r="F30" s="3"/>
      <c r="G30" s="6"/>
    </row>
    <row r="31" spans="1:7" s="7" customFormat="1" x14ac:dyDescent="0.35">
      <c r="A31" s="65"/>
      <c r="B31" s="9">
        <v>271</v>
      </c>
      <c r="C31" s="6"/>
      <c r="D31" s="6"/>
      <c r="E31" s="14">
        <v>-5036.3999999999996</v>
      </c>
      <c r="F31" s="3"/>
      <c r="G31" s="6"/>
    </row>
    <row r="32" spans="1:7" s="7" customFormat="1" x14ac:dyDescent="0.35">
      <c r="A32" s="65"/>
      <c r="B32" s="9">
        <v>272</v>
      </c>
      <c r="C32" s="6"/>
      <c r="D32" s="6"/>
      <c r="E32" s="14">
        <v>-100</v>
      </c>
      <c r="F32" s="3"/>
      <c r="G32" s="6"/>
    </row>
    <row r="33" spans="1:8" s="7" customFormat="1" x14ac:dyDescent="0.35">
      <c r="A33" s="65"/>
      <c r="B33" s="9">
        <v>273</v>
      </c>
      <c r="C33" s="6"/>
      <c r="D33" s="6"/>
      <c r="E33" s="14">
        <v>-100</v>
      </c>
      <c r="F33" s="3"/>
      <c r="G33" s="6"/>
    </row>
    <row r="34" spans="1:8" s="7" customFormat="1" x14ac:dyDescent="0.35">
      <c r="A34" s="65"/>
      <c r="B34" s="9">
        <v>274</v>
      </c>
      <c r="C34" s="6"/>
      <c r="D34" s="6"/>
      <c r="E34" s="14">
        <v>-100</v>
      </c>
      <c r="F34" s="3"/>
      <c r="G34" s="6"/>
    </row>
    <row r="35" spans="1:8" s="7" customFormat="1" x14ac:dyDescent="0.35">
      <c r="A35" s="65"/>
      <c r="B35" s="9">
        <v>276</v>
      </c>
      <c r="C35" s="6"/>
      <c r="D35" s="6"/>
      <c r="E35" s="14">
        <v>-100</v>
      </c>
      <c r="F35" s="3"/>
      <c r="G35" s="6"/>
    </row>
    <row r="36" spans="1:8" s="7" customFormat="1" x14ac:dyDescent="0.35">
      <c r="A36" s="5"/>
      <c r="B36" s="9">
        <v>279</v>
      </c>
      <c r="E36" s="11">
        <v>-100</v>
      </c>
      <c r="F36" s="3"/>
      <c r="G36" s="6"/>
    </row>
    <row r="37" spans="1:8" s="7" customFormat="1" x14ac:dyDescent="0.35">
      <c r="A37" s="65"/>
      <c r="B37" s="9">
        <v>281</v>
      </c>
      <c r="E37" s="11">
        <v>-35</v>
      </c>
      <c r="F37" s="3"/>
      <c r="G37" s="6"/>
    </row>
    <row r="38" spans="1:8" s="7" customFormat="1" x14ac:dyDescent="0.35">
      <c r="A38" s="65"/>
      <c r="B38" s="9">
        <v>282</v>
      </c>
      <c r="E38" s="11">
        <v>-100</v>
      </c>
      <c r="F38" s="3"/>
      <c r="G38" s="6"/>
    </row>
    <row r="39" spans="1:8" s="7" customFormat="1" x14ac:dyDescent="0.35">
      <c r="A39" s="65"/>
      <c r="B39" s="9">
        <v>283</v>
      </c>
      <c r="E39" s="11">
        <v>-300</v>
      </c>
      <c r="F39" s="3"/>
      <c r="G39" s="6"/>
    </row>
    <row r="40" spans="1:8" s="7" customFormat="1" x14ac:dyDescent="0.35">
      <c r="A40" s="65"/>
      <c r="B40" s="9" t="s">
        <v>147</v>
      </c>
      <c r="E40" s="11">
        <v>-92.38</v>
      </c>
      <c r="F40" s="3"/>
      <c r="G40" s="6"/>
    </row>
    <row r="41" spans="1:8" s="7" customFormat="1" x14ac:dyDescent="0.35">
      <c r="A41" s="5"/>
      <c r="B41" s="6"/>
      <c r="C41" s="6"/>
      <c r="D41" s="6"/>
      <c r="E41" s="3"/>
      <c r="F41" s="3"/>
      <c r="G41" s="6"/>
    </row>
    <row r="42" spans="1:8" s="7" customFormat="1" x14ac:dyDescent="0.35">
      <c r="A42" s="5"/>
      <c r="B42" s="5"/>
      <c r="C42" s="5"/>
      <c r="D42" s="6"/>
      <c r="E42" s="8"/>
      <c r="F42" s="8">
        <f>SUM(E13:E41)</f>
        <v>-12474.509999999998</v>
      </c>
      <c r="G42" s="6"/>
      <c r="H42" s="26"/>
    </row>
    <row r="43" spans="1:8" s="7" customFormat="1" x14ac:dyDescent="0.35">
      <c r="A43" s="5"/>
      <c r="B43" s="5"/>
      <c r="C43" s="5"/>
      <c r="D43" s="6"/>
      <c r="E43" s="3"/>
      <c r="F43" s="3"/>
      <c r="G43" s="6"/>
    </row>
    <row r="44" spans="1:8" s="7" customFormat="1" x14ac:dyDescent="0.35">
      <c r="A44" s="5" t="s">
        <v>52</v>
      </c>
      <c r="B44" s="5" t="s">
        <v>138</v>
      </c>
      <c r="C44" s="5"/>
      <c r="D44" s="6"/>
      <c r="E44" s="3"/>
      <c r="F44" s="3"/>
      <c r="G44" s="6"/>
    </row>
    <row r="45" spans="1:8" s="7" customFormat="1" x14ac:dyDescent="0.35">
      <c r="A45" s="5"/>
      <c r="B45" s="5"/>
      <c r="C45" s="5"/>
      <c r="D45" s="6"/>
      <c r="E45" s="8"/>
      <c r="F45" s="8">
        <f>SUM(E44)</f>
        <v>0</v>
      </c>
      <c r="G45" s="6"/>
    </row>
    <row r="46" spans="1:8" s="7" customFormat="1" x14ac:dyDescent="0.35">
      <c r="A46" s="5"/>
      <c r="B46" s="4"/>
      <c r="C46" s="5"/>
      <c r="D46" s="6"/>
      <c r="E46" s="3"/>
      <c r="F46" s="3"/>
      <c r="G46" s="6"/>
    </row>
    <row r="47" spans="1:8" s="7" customFormat="1" x14ac:dyDescent="0.35">
      <c r="A47" s="5"/>
      <c r="B47" s="5"/>
      <c r="C47" s="5"/>
      <c r="D47" s="6"/>
      <c r="E47" s="3"/>
      <c r="F47" s="3"/>
      <c r="G47" s="6"/>
    </row>
    <row r="48" spans="1:8" s="7" customFormat="1" ht="15" thickBot="1" x14ac:dyDescent="0.4">
      <c r="A48" s="98" t="s">
        <v>158</v>
      </c>
      <c r="B48" s="99"/>
      <c r="C48" s="5"/>
      <c r="D48" s="6"/>
      <c r="E48" s="3"/>
      <c r="F48" s="15">
        <f>SUM(F11:F47)</f>
        <v>75124.050000000017</v>
      </c>
      <c r="G48" s="6"/>
    </row>
    <row r="49" spans="1:8" s="7" customFormat="1" ht="15" thickTop="1" x14ac:dyDescent="0.35">
      <c r="A49" s="5"/>
      <c r="B49" s="5"/>
      <c r="C49" s="5"/>
      <c r="D49" s="6"/>
      <c r="E49" s="3"/>
      <c r="F49" s="3"/>
      <c r="G49" s="6"/>
    </row>
    <row r="50" spans="1:8" s="7" customFormat="1" ht="30" customHeight="1" x14ac:dyDescent="0.35">
      <c r="A50" s="100" t="s">
        <v>146</v>
      </c>
      <c r="B50" s="100"/>
      <c r="C50" s="100"/>
      <c r="D50" s="100"/>
      <c r="E50" s="100"/>
      <c r="F50" s="100"/>
      <c r="G50" s="100"/>
    </row>
    <row r="51" spans="1:8" s="7" customFormat="1" x14ac:dyDescent="0.35">
      <c r="A51" s="5"/>
      <c r="B51" s="5"/>
      <c r="C51" s="5"/>
      <c r="D51" s="6"/>
      <c r="E51" s="3"/>
      <c r="F51" s="3"/>
      <c r="G51" s="6"/>
    </row>
    <row r="52" spans="1:8" s="7" customFormat="1" x14ac:dyDescent="0.35">
      <c r="A52" s="5" t="s">
        <v>53</v>
      </c>
      <c r="B52" s="5"/>
      <c r="C52" s="5"/>
      <c r="D52" s="6"/>
      <c r="E52" s="3"/>
      <c r="F52" s="3"/>
      <c r="G52" s="6"/>
    </row>
    <row r="53" spans="1:8" s="7" customFormat="1" x14ac:dyDescent="0.35">
      <c r="A53" s="5"/>
      <c r="B53" s="5"/>
      <c r="C53" s="5"/>
      <c r="D53" s="6"/>
      <c r="E53" s="3"/>
      <c r="F53" s="3"/>
      <c r="G53" s="6"/>
    </row>
    <row r="54" spans="1:8" s="7" customFormat="1" x14ac:dyDescent="0.35">
      <c r="A54" s="40" t="s">
        <v>151</v>
      </c>
      <c r="B54" s="5"/>
      <c r="C54" s="5"/>
      <c r="D54" s="6"/>
      <c r="E54" s="3"/>
      <c r="F54" s="16">
        <v>84762.13</v>
      </c>
      <c r="G54" s="6"/>
    </row>
    <row r="55" spans="1:8" s="7" customFormat="1" x14ac:dyDescent="0.35">
      <c r="A55" s="5" t="s">
        <v>54</v>
      </c>
      <c r="B55" s="5"/>
      <c r="C55" s="5"/>
      <c r="D55" s="6"/>
      <c r="E55" s="3"/>
      <c r="F55" s="17">
        <v>72290.62</v>
      </c>
      <c r="G55" s="66"/>
    </row>
    <row r="56" spans="1:8" s="7" customFormat="1" x14ac:dyDescent="0.35">
      <c r="A56" s="5" t="s">
        <v>55</v>
      </c>
      <c r="B56" s="5"/>
      <c r="C56" s="5"/>
      <c r="D56" s="6"/>
      <c r="E56" s="3"/>
      <c r="F56" s="17">
        <v>-81928.509999999995</v>
      </c>
      <c r="G56" s="67"/>
    </row>
    <row r="57" spans="1:8" s="7" customFormat="1" x14ac:dyDescent="0.35">
      <c r="A57" s="5"/>
      <c r="B57" s="5"/>
      <c r="C57" s="5"/>
      <c r="D57" s="6"/>
      <c r="E57" s="3"/>
      <c r="F57" s="3"/>
      <c r="G57" s="68"/>
    </row>
    <row r="58" spans="1:8" s="7" customFormat="1" ht="15" thickBot="1" x14ac:dyDescent="0.4">
      <c r="A58" s="99" t="s">
        <v>152</v>
      </c>
      <c r="B58" s="99"/>
      <c r="C58" s="99"/>
      <c r="D58" s="6"/>
      <c r="E58" s="3"/>
      <c r="F58" s="15">
        <f>SUM(F54:F57)</f>
        <v>75124.240000000005</v>
      </c>
      <c r="G58" s="6"/>
      <c r="H58" s="26"/>
    </row>
    <row r="59" spans="1:8" s="7" customFormat="1" ht="15" thickTop="1" x14ac:dyDescent="0.35">
      <c r="A59" s="5"/>
      <c r="B59" s="5"/>
      <c r="C59" s="5"/>
      <c r="D59" s="6"/>
      <c r="E59" s="3"/>
      <c r="F59" s="3"/>
      <c r="G59" s="6"/>
      <c r="H59" s="17"/>
    </row>
    <row r="60" spans="1:8" x14ac:dyDescent="0.35">
      <c r="H60" s="18"/>
    </row>
  </sheetData>
  <mergeCells count="7">
    <mergeCell ref="B3:D3"/>
    <mergeCell ref="A58:C58"/>
    <mergeCell ref="A4:B4"/>
    <mergeCell ref="B5:C5"/>
    <mergeCell ref="A7:C7"/>
    <mergeCell ref="A48:B48"/>
    <mergeCell ref="A50:G50"/>
  </mergeCells>
  <pageMargins left="0.70866141732283472" right="0.70866141732283472" top="0.74803149606299213" bottom="0.74803149606299213"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4"/>
  <sheetViews>
    <sheetView workbookViewId="0">
      <selection activeCell="E7" sqref="E7"/>
    </sheetView>
  </sheetViews>
  <sheetFormatPr defaultRowHeight="14.5" x14ac:dyDescent="0.35"/>
  <cols>
    <col min="1" max="1" width="29" bestFit="1" customWidth="1"/>
    <col min="2" max="2" width="11.6328125" bestFit="1" customWidth="1"/>
    <col min="3" max="3" width="13.36328125" customWidth="1"/>
    <col min="4" max="4" width="11.54296875" bestFit="1" customWidth="1"/>
    <col min="5" max="5" width="46.453125" style="19" bestFit="1" customWidth="1"/>
    <col min="6" max="6" width="10.90625" bestFit="1" customWidth="1"/>
  </cols>
  <sheetData>
    <row r="1" spans="1:6" x14ac:dyDescent="0.35">
      <c r="A1" s="43" t="s">
        <v>124</v>
      </c>
    </row>
    <row r="2" spans="1:6" s="7" customFormat="1" x14ac:dyDescent="0.35">
      <c r="A2" s="7" t="s">
        <v>57</v>
      </c>
      <c r="E2" s="70"/>
    </row>
    <row r="3" spans="1:6" s="7" customFormat="1" x14ac:dyDescent="0.35">
      <c r="E3" s="70"/>
    </row>
    <row r="4" spans="1:6" s="7" customFormat="1" x14ac:dyDescent="0.35">
      <c r="A4" s="24"/>
      <c r="B4" s="24" t="s">
        <v>144</v>
      </c>
      <c r="C4" s="24" t="s">
        <v>148</v>
      </c>
      <c r="D4" s="24" t="s">
        <v>58</v>
      </c>
      <c r="E4" s="71" t="s">
        <v>59</v>
      </c>
      <c r="F4" s="72" t="s">
        <v>125</v>
      </c>
    </row>
    <row r="5" spans="1:6" s="7" customFormat="1" x14ac:dyDescent="0.35">
      <c r="A5" s="24" t="s">
        <v>60</v>
      </c>
      <c r="B5" s="21">
        <v>57304</v>
      </c>
      <c r="C5" s="21">
        <v>60742</v>
      </c>
      <c r="D5" s="21">
        <f>C5-B5</f>
        <v>3438</v>
      </c>
      <c r="E5" s="71"/>
      <c r="F5" s="25">
        <f>100-(C5/B5*100)</f>
        <v>-5.9995811810693738</v>
      </c>
    </row>
    <row r="6" spans="1:6" s="7" customFormat="1" ht="43.5" x14ac:dyDescent="0.35">
      <c r="A6" s="24" t="s">
        <v>61</v>
      </c>
      <c r="B6" s="21">
        <v>9165.42</v>
      </c>
      <c r="C6" s="21">
        <v>11548</v>
      </c>
      <c r="D6" s="21">
        <f t="shared" ref="D6:D12" si="0">C6-B6</f>
        <v>2382.58</v>
      </c>
      <c r="E6" s="71" t="s">
        <v>145</v>
      </c>
      <c r="F6" s="25">
        <f t="shared" ref="F6:F11" si="1">100-(C6/B6*100)</f>
        <v>-25.99531718131847</v>
      </c>
    </row>
    <row r="7" spans="1:6" s="7" customFormat="1" x14ac:dyDescent="0.35">
      <c r="A7" s="24" t="s">
        <v>62</v>
      </c>
      <c r="B7" s="21">
        <v>11768</v>
      </c>
      <c r="C7" s="21">
        <v>12731</v>
      </c>
      <c r="D7" s="21">
        <f t="shared" si="0"/>
        <v>963</v>
      </c>
      <c r="E7" s="71"/>
      <c r="F7" s="25">
        <f t="shared" si="1"/>
        <v>-8.1832087015635722</v>
      </c>
    </row>
    <row r="8" spans="1:6" s="7" customFormat="1" x14ac:dyDescent="0.35">
      <c r="A8" s="24" t="s">
        <v>63</v>
      </c>
      <c r="B8" s="21">
        <v>0</v>
      </c>
      <c r="C8" s="21">
        <v>0</v>
      </c>
      <c r="D8" s="21">
        <f t="shared" si="0"/>
        <v>0</v>
      </c>
      <c r="E8" s="71"/>
      <c r="F8" s="25"/>
    </row>
    <row r="9" spans="1:6" s="7" customFormat="1" ht="58" x14ac:dyDescent="0.35">
      <c r="A9" s="24" t="s">
        <v>64</v>
      </c>
      <c r="B9" s="21">
        <v>49601</v>
      </c>
      <c r="C9" s="21">
        <v>69197</v>
      </c>
      <c r="D9" s="21">
        <f t="shared" si="0"/>
        <v>19596</v>
      </c>
      <c r="E9" s="71" t="s">
        <v>154</v>
      </c>
      <c r="F9" s="25">
        <f t="shared" si="1"/>
        <v>-39.507267998629061</v>
      </c>
    </row>
    <row r="10" spans="1:6" s="7" customFormat="1" x14ac:dyDescent="0.35">
      <c r="A10" s="24" t="s">
        <v>65</v>
      </c>
      <c r="B10" s="21">
        <v>84762</v>
      </c>
      <c r="C10" s="21">
        <v>75124</v>
      </c>
      <c r="D10" s="21">
        <f t="shared" si="0"/>
        <v>-9638</v>
      </c>
      <c r="E10" s="71"/>
      <c r="F10" s="25">
        <f t="shared" si="1"/>
        <v>11.370661381279348</v>
      </c>
    </row>
    <row r="11" spans="1:6" s="7" customFormat="1" x14ac:dyDescent="0.35">
      <c r="A11" s="24" t="s">
        <v>66</v>
      </c>
      <c r="B11" s="21">
        <v>495326</v>
      </c>
      <c r="C11" s="21">
        <v>506361</v>
      </c>
      <c r="D11" s="21">
        <f t="shared" si="0"/>
        <v>11035</v>
      </c>
      <c r="E11" s="71"/>
      <c r="F11" s="25">
        <f t="shared" si="1"/>
        <v>-2.2278257147817726</v>
      </c>
    </row>
    <row r="12" spans="1:6" s="7" customFormat="1" x14ac:dyDescent="0.35">
      <c r="A12" s="24" t="s">
        <v>67</v>
      </c>
      <c r="B12" s="21">
        <v>0</v>
      </c>
      <c r="C12" s="24">
        <v>0</v>
      </c>
      <c r="D12" s="21">
        <f t="shared" si="0"/>
        <v>0</v>
      </c>
      <c r="E12" s="71"/>
      <c r="F12" s="25"/>
    </row>
    <row r="14" spans="1:6" x14ac:dyDescent="0.35">
      <c r="C14" s="101" t="s">
        <v>135</v>
      </c>
      <c r="D14" s="101"/>
      <c r="E14" s="101"/>
    </row>
  </sheetData>
  <mergeCells count="1">
    <mergeCell ref="C14:E14"/>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9"/>
  <sheetViews>
    <sheetView workbookViewId="0">
      <selection activeCell="A2" sqref="A2"/>
    </sheetView>
  </sheetViews>
  <sheetFormatPr defaultColWidth="9.08984375" defaultRowHeight="14.5" x14ac:dyDescent="0.35"/>
  <cols>
    <col min="1" max="1" width="15.6328125" style="7" bestFit="1" customWidth="1"/>
    <col min="2" max="2" width="9.08984375" style="7"/>
    <col min="3" max="3" width="18.6328125" style="7" bestFit="1" customWidth="1"/>
    <col min="4" max="4" width="9.54296875" style="7" bestFit="1" customWidth="1"/>
    <col min="5" max="5" width="10.54296875" style="7" bestFit="1" customWidth="1"/>
    <col min="6" max="6" width="9.08984375" style="7"/>
    <col min="7" max="7" width="10.54296875" style="7" bestFit="1" customWidth="1"/>
    <col min="8" max="8" width="9.54296875" style="7" bestFit="1" customWidth="1"/>
    <col min="9" max="16384" width="9.08984375" style="7"/>
  </cols>
  <sheetData>
    <row r="1" spans="1:6" x14ac:dyDescent="0.35">
      <c r="A1" s="22" t="s">
        <v>150</v>
      </c>
      <c r="B1" s="23"/>
      <c r="C1" s="23"/>
      <c r="D1" s="23"/>
      <c r="E1" s="23"/>
      <c r="F1" s="23"/>
    </row>
    <row r="3" spans="1:6" x14ac:dyDescent="0.35">
      <c r="A3" s="7" t="s">
        <v>68</v>
      </c>
      <c r="C3" s="43" t="s">
        <v>56</v>
      </c>
    </row>
    <row r="5" spans="1:6" x14ac:dyDescent="0.35">
      <c r="A5" s="7" t="s">
        <v>69</v>
      </c>
      <c r="B5" s="7" t="s">
        <v>65</v>
      </c>
      <c r="E5" s="25">
        <v>75124</v>
      </c>
    </row>
    <row r="7" spans="1:6" x14ac:dyDescent="0.35">
      <c r="A7" s="7" t="s">
        <v>70</v>
      </c>
      <c r="B7" s="7" t="s">
        <v>71</v>
      </c>
    </row>
    <row r="9" spans="1:6" x14ac:dyDescent="0.35">
      <c r="D9" s="24">
        <f>SUM(D8)</f>
        <v>0</v>
      </c>
    </row>
    <row r="11" spans="1:6" x14ac:dyDescent="0.35">
      <c r="A11" s="7" t="s">
        <v>70</v>
      </c>
      <c r="B11" s="7" t="s">
        <v>72</v>
      </c>
      <c r="C11" s="9"/>
      <c r="D11" s="11"/>
    </row>
    <row r="12" spans="1:6" x14ac:dyDescent="0.35">
      <c r="B12" s="7" t="s">
        <v>73</v>
      </c>
      <c r="C12" s="9"/>
      <c r="D12" s="11"/>
    </row>
    <row r="13" spans="1:6" x14ac:dyDescent="0.35">
      <c r="C13" s="9"/>
      <c r="D13" s="11"/>
    </row>
    <row r="14" spans="1:6" x14ac:dyDescent="0.35">
      <c r="C14" s="9"/>
      <c r="D14" s="11"/>
    </row>
    <row r="15" spans="1:6" x14ac:dyDescent="0.35">
      <c r="B15" s="6"/>
      <c r="C15" s="6"/>
      <c r="D15" s="3"/>
    </row>
    <row r="16" spans="1:6" x14ac:dyDescent="0.35">
      <c r="B16" s="6"/>
      <c r="C16" s="6"/>
      <c r="D16" s="14"/>
    </row>
    <row r="17" spans="1:5" x14ac:dyDescent="0.35">
      <c r="B17" s="6"/>
      <c r="C17" s="6"/>
      <c r="D17" s="3"/>
    </row>
    <row r="18" spans="1:5" x14ac:dyDescent="0.35">
      <c r="B18" s="6"/>
      <c r="C18" s="6"/>
      <c r="D18" s="14"/>
    </row>
    <row r="19" spans="1:5" x14ac:dyDescent="0.35">
      <c r="D19" s="25">
        <f>SUM(D11:D18)</f>
        <v>0</v>
      </c>
    </row>
    <row r="20" spans="1:5" x14ac:dyDescent="0.35">
      <c r="A20" s="7" t="s">
        <v>74</v>
      </c>
      <c r="E20" s="25">
        <f>D9+D19</f>
        <v>0</v>
      </c>
    </row>
    <row r="23" spans="1:5" x14ac:dyDescent="0.35">
      <c r="A23" s="7" t="s">
        <v>52</v>
      </c>
    </row>
    <row r="24" spans="1:5" x14ac:dyDescent="0.35">
      <c r="B24" s="6"/>
      <c r="C24" s="6"/>
      <c r="D24" s="3"/>
    </row>
    <row r="25" spans="1:5" x14ac:dyDescent="0.35">
      <c r="B25" s="6"/>
      <c r="C25" s="6"/>
      <c r="D25" s="14"/>
    </row>
    <row r="26" spans="1:5" x14ac:dyDescent="0.35">
      <c r="B26" s="6"/>
      <c r="C26" s="6"/>
      <c r="D26" s="3"/>
    </row>
    <row r="27" spans="1:5" x14ac:dyDescent="0.35">
      <c r="B27" s="6"/>
      <c r="C27" s="6"/>
      <c r="D27" s="14"/>
    </row>
    <row r="30" spans="1:5" x14ac:dyDescent="0.35">
      <c r="D30" s="25">
        <f>SUM(D23:D29)</f>
        <v>0</v>
      </c>
    </row>
    <row r="31" spans="1:5" x14ac:dyDescent="0.35">
      <c r="A31" s="7" t="s">
        <v>75</v>
      </c>
      <c r="B31" s="7" t="s">
        <v>76</v>
      </c>
    </row>
    <row r="33" spans="1:8" x14ac:dyDescent="0.35">
      <c r="D33" s="24">
        <f>D32</f>
        <v>0</v>
      </c>
    </row>
    <row r="35" spans="1:8" x14ac:dyDescent="0.35">
      <c r="A35" s="7" t="s">
        <v>77</v>
      </c>
      <c r="E35" s="25">
        <f>D30+D33</f>
        <v>0</v>
      </c>
    </row>
    <row r="37" spans="1:8" x14ac:dyDescent="0.35">
      <c r="A37" s="7" t="s">
        <v>78</v>
      </c>
      <c r="B37" s="7" t="s">
        <v>79</v>
      </c>
      <c r="E37" s="25">
        <f>E5-E20+E35</f>
        <v>75124</v>
      </c>
      <c r="G37" s="26"/>
      <c r="H37" s="26"/>
    </row>
    <row r="39" spans="1:8" x14ac:dyDescent="0.35">
      <c r="E39" s="26"/>
      <c r="G39" s="2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4"/>
  <sheetViews>
    <sheetView topLeftCell="A17" workbookViewId="0">
      <selection activeCell="H23" sqref="H23"/>
    </sheetView>
  </sheetViews>
  <sheetFormatPr defaultColWidth="9.08984375" defaultRowHeight="14.5" x14ac:dyDescent="0.35"/>
  <cols>
    <col min="1" max="1" width="11.54296875" style="27" bestFit="1" customWidth="1"/>
    <col min="2" max="2" width="2.90625" style="27" customWidth="1"/>
    <col min="3" max="3" width="25.90625" style="27" bestFit="1" customWidth="1"/>
    <col min="4" max="4" width="2.90625" style="27" customWidth="1"/>
    <col min="5" max="5" width="11.54296875" style="27" bestFit="1" customWidth="1"/>
    <col min="6" max="6" width="10.54296875" style="27" bestFit="1" customWidth="1"/>
    <col min="7" max="7" width="10.54296875" bestFit="1" customWidth="1"/>
    <col min="8" max="16384" width="9.08984375" style="27"/>
  </cols>
  <sheetData>
    <row r="1" spans="1:7" x14ac:dyDescent="0.35">
      <c r="A1" s="27" t="s">
        <v>144</v>
      </c>
      <c r="E1" s="27" t="s">
        <v>148</v>
      </c>
    </row>
    <row r="3" spans="1:7" x14ac:dyDescent="0.35">
      <c r="C3" s="28" t="s">
        <v>80</v>
      </c>
    </row>
    <row r="4" spans="1:7" x14ac:dyDescent="0.35">
      <c r="A4" s="29">
        <v>60742</v>
      </c>
      <c r="C4" s="27" t="s">
        <v>60</v>
      </c>
      <c r="E4" s="29">
        <v>60742</v>
      </c>
    </row>
    <row r="5" spans="1:7" x14ac:dyDescent="0.35">
      <c r="A5" s="29">
        <v>38.28</v>
      </c>
      <c r="C5" s="27" t="s">
        <v>81</v>
      </c>
      <c r="E5" s="29">
        <v>38.28</v>
      </c>
    </row>
    <row r="6" spans="1:7" x14ac:dyDescent="0.35">
      <c r="A6" s="29">
        <v>0</v>
      </c>
      <c r="C6" s="27" t="s">
        <v>113</v>
      </c>
      <c r="E6" s="29">
        <v>0</v>
      </c>
    </row>
    <row r="7" spans="1:7" x14ac:dyDescent="0.35">
      <c r="A7" s="27">
        <v>7014.9</v>
      </c>
      <c r="C7" s="27" t="s">
        <v>42</v>
      </c>
      <c r="E7" s="27">
        <v>7014.9</v>
      </c>
    </row>
    <row r="8" spans="1:7" x14ac:dyDescent="0.35">
      <c r="A8" s="29"/>
      <c r="C8" s="27" t="s">
        <v>82</v>
      </c>
      <c r="E8" s="29"/>
    </row>
    <row r="9" spans="1:7" x14ac:dyDescent="0.35">
      <c r="A9" s="29">
        <f>20+100+18</f>
        <v>138</v>
      </c>
      <c r="C9" s="27" t="s">
        <v>140</v>
      </c>
      <c r="E9" s="29">
        <f>20+100+18</f>
        <v>138</v>
      </c>
    </row>
    <row r="10" spans="1:7" x14ac:dyDescent="0.35">
      <c r="A10" s="29">
        <v>4357.4399999999996</v>
      </c>
      <c r="C10" s="27" t="s">
        <v>139</v>
      </c>
      <c r="E10" s="29">
        <v>4357.4399999999996</v>
      </c>
    </row>
    <row r="11" spans="1:7" x14ac:dyDescent="0.35">
      <c r="A11" s="27">
        <v>0</v>
      </c>
      <c r="C11" s="27" t="s">
        <v>83</v>
      </c>
      <c r="E11" s="27">
        <v>0</v>
      </c>
    </row>
    <row r="12" spans="1:7" s="31" customFormat="1" x14ac:dyDescent="0.35">
      <c r="A12" s="30">
        <f>SUM(A4:A11)</f>
        <v>72290.62</v>
      </c>
      <c r="C12" s="31" t="s">
        <v>30</v>
      </c>
      <c r="E12" s="30">
        <f>SUM(E4:E11)</f>
        <v>72290.62</v>
      </c>
      <c r="F12" s="32"/>
      <c r="G12" s="32">
        <f>E12-66469.42</f>
        <v>5821.1999999999971</v>
      </c>
    </row>
    <row r="14" spans="1:7" x14ac:dyDescent="0.35">
      <c r="C14" s="28" t="s">
        <v>84</v>
      </c>
    </row>
    <row r="15" spans="1:7" x14ac:dyDescent="0.35">
      <c r="A15" s="29"/>
      <c r="C15" s="27" t="s">
        <v>85</v>
      </c>
      <c r="E15" s="29"/>
    </row>
    <row r="16" spans="1:7" x14ac:dyDescent="0.35">
      <c r="A16" s="69">
        <f>9251.52+2641.32</f>
        <v>11892.84</v>
      </c>
      <c r="C16" s="27" t="s">
        <v>114</v>
      </c>
      <c r="E16" s="69">
        <f>9251.52+2641.32</f>
        <v>11892.84</v>
      </c>
    </row>
    <row r="17" spans="1:8" x14ac:dyDescent="0.35">
      <c r="A17" s="69">
        <v>838.35</v>
      </c>
      <c r="C17" s="27" t="s">
        <v>115</v>
      </c>
      <c r="E17" s="69">
        <v>838.35</v>
      </c>
    </row>
    <row r="18" spans="1:8" x14ac:dyDescent="0.35">
      <c r="A18" s="69">
        <f>531.4+970</f>
        <v>1501.4</v>
      </c>
      <c r="C18" s="27" t="s">
        <v>116</v>
      </c>
      <c r="E18" s="69">
        <f>531.4+970</f>
        <v>1501.4</v>
      </c>
    </row>
    <row r="19" spans="1:8" x14ac:dyDescent="0.35">
      <c r="A19" s="69">
        <v>830.57</v>
      </c>
      <c r="C19" s="27" t="s">
        <v>142</v>
      </c>
      <c r="E19" s="69">
        <v>830.57</v>
      </c>
    </row>
    <row r="20" spans="1:8" x14ac:dyDescent="0.35">
      <c r="A20" s="69">
        <v>7796.31</v>
      </c>
      <c r="C20" s="27" t="s">
        <v>117</v>
      </c>
      <c r="E20" s="69">
        <v>7796.31</v>
      </c>
    </row>
    <row r="21" spans="1:8" x14ac:dyDescent="0.35">
      <c r="A21" s="69">
        <v>5935</v>
      </c>
      <c r="C21" s="27" t="s">
        <v>82</v>
      </c>
      <c r="E21" s="69">
        <v>5935</v>
      </c>
    </row>
    <row r="22" spans="1:8" x14ac:dyDescent="0.35">
      <c r="A22" s="69">
        <v>290.48</v>
      </c>
      <c r="C22" s="27" t="s">
        <v>33</v>
      </c>
      <c r="E22" s="69">
        <v>290.48</v>
      </c>
    </row>
    <row r="23" spans="1:8" x14ac:dyDescent="0.35">
      <c r="A23" s="69">
        <v>2444.52</v>
      </c>
      <c r="C23" s="27" t="s">
        <v>118</v>
      </c>
      <c r="E23" s="69">
        <v>2444.52</v>
      </c>
    </row>
    <row r="24" spans="1:8" x14ac:dyDescent="0.35">
      <c r="A24" s="69">
        <v>6017.46</v>
      </c>
      <c r="C24" s="27" t="s">
        <v>119</v>
      </c>
      <c r="E24" s="69">
        <v>6017.46</v>
      </c>
    </row>
    <row r="25" spans="1:8" x14ac:dyDescent="0.35">
      <c r="A25" s="69">
        <v>10456.19</v>
      </c>
      <c r="C25" s="27" t="s">
        <v>120</v>
      </c>
      <c r="E25" s="69">
        <v>10456.19</v>
      </c>
    </row>
    <row r="26" spans="1:8" x14ac:dyDescent="0.35">
      <c r="A26" s="69">
        <v>1020</v>
      </c>
      <c r="C26" s="27" t="s">
        <v>121</v>
      </c>
      <c r="E26" s="69">
        <v>1020</v>
      </c>
    </row>
    <row r="27" spans="1:8" x14ac:dyDescent="0.35">
      <c r="A27" s="69">
        <v>14866.02</v>
      </c>
      <c r="C27" s="27" t="s">
        <v>122</v>
      </c>
      <c r="E27" s="69">
        <v>14866.02</v>
      </c>
      <c r="G27" s="35"/>
    </row>
    <row r="28" spans="1:8" x14ac:dyDescent="0.35">
      <c r="A28" s="69">
        <v>9325.99</v>
      </c>
      <c r="C28" s="27" t="s">
        <v>39</v>
      </c>
      <c r="E28" s="69">
        <v>9325.99</v>
      </c>
      <c r="G28" s="35"/>
    </row>
    <row r="29" spans="1:8" x14ac:dyDescent="0.35">
      <c r="A29" s="69">
        <v>1082.8</v>
      </c>
      <c r="C29" s="27" t="s">
        <v>149</v>
      </c>
      <c r="E29" s="69">
        <v>1082.8</v>
      </c>
      <c r="G29" s="35"/>
    </row>
    <row r="30" spans="1:8" x14ac:dyDescent="0.35">
      <c r="A30" s="69">
        <v>0.38</v>
      </c>
      <c r="C30" s="27" t="s">
        <v>80</v>
      </c>
      <c r="E30" s="69">
        <v>0.38</v>
      </c>
      <c r="G30" s="35"/>
    </row>
    <row r="31" spans="1:8" x14ac:dyDescent="0.35">
      <c r="A31" s="69">
        <v>7630.2</v>
      </c>
      <c r="C31" s="27" t="s">
        <v>132</v>
      </c>
      <c r="E31" s="69">
        <v>7630.2</v>
      </c>
      <c r="G31" s="35"/>
    </row>
    <row r="32" spans="1:8" s="31" customFormat="1" x14ac:dyDescent="0.35">
      <c r="A32" s="30">
        <f>SUM(A15:A31)</f>
        <v>81928.510000000009</v>
      </c>
      <c r="C32" s="31" t="s">
        <v>30</v>
      </c>
      <c r="E32" s="30">
        <f>SUM(E15:E31)</f>
        <v>81928.510000000009</v>
      </c>
      <c r="F32" s="32"/>
      <c r="G32" s="32">
        <f>E32-61369.71</f>
        <v>20558.80000000001</v>
      </c>
      <c r="H32" s="32"/>
    </row>
    <row r="34" spans="1:7" x14ac:dyDescent="0.35">
      <c r="C34" s="28" t="s">
        <v>86</v>
      </c>
    </row>
    <row r="35" spans="1:7" x14ac:dyDescent="0.35">
      <c r="A35" s="33">
        <v>79662.02</v>
      </c>
      <c r="C35" s="27" t="s">
        <v>87</v>
      </c>
      <c r="E35" s="33">
        <f>A38</f>
        <v>84761.73000000001</v>
      </c>
    </row>
    <row r="36" spans="1:7" x14ac:dyDescent="0.35">
      <c r="A36" s="33">
        <v>66469.42</v>
      </c>
      <c r="C36" s="27" t="s">
        <v>80</v>
      </c>
      <c r="E36" s="33">
        <f>E12</f>
        <v>72290.62</v>
      </c>
    </row>
    <row r="37" spans="1:7" x14ac:dyDescent="0.35">
      <c r="A37" s="33">
        <v>-61369.71</v>
      </c>
      <c r="C37" s="27" t="s">
        <v>84</v>
      </c>
      <c r="E37" s="33">
        <f>-E32</f>
        <v>-81928.510000000009</v>
      </c>
    </row>
    <row r="38" spans="1:7" s="31" customFormat="1" x14ac:dyDescent="0.35">
      <c r="A38" s="34">
        <f>SUM(A35:A37)</f>
        <v>84761.73000000001</v>
      </c>
      <c r="C38" s="31" t="s">
        <v>88</v>
      </c>
      <c r="E38" s="34">
        <f>SUM(E35:E37)</f>
        <v>75123.839999999997</v>
      </c>
      <c r="F38" s="32"/>
      <c r="G38" s="31" t="s">
        <v>89</v>
      </c>
    </row>
    <row r="40" spans="1:7" x14ac:dyDescent="0.35">
      <c r="C40" s="102"/>
      <c r="D40" s="102"/>
    </row>
    <row r="41" spans="1:7" x14ac:dyDescent="0.35">
      <c r="C41" s="31"/>
    </row>
    <row r="43" spans="1:7" x14ac:dyDescent="0.35">
      <c r="A43" s="33"/>
      <c r="E43" s="33"/>
    </row>
    <row r="44" spans="1:7" x14ac:dyDescent="0.35">
      <c r="A44" s="33"/>
      <c r="E44" s="33"/>
    </row>
    <row r="45" spans="1:7" s="31" customFormat="1" x14ac:dyDescent="0.35">
      <c r="A45" s="30"/>
      <c r="E45" s="30"/>
      <c r="G45" s="32"/>
    </row>
    <row r="49" spans="1:7" s="31" customFormat="1" x14ac:dyDescent="0.35">
      <c r="A49" s="32"/>
      <c r="E49" s="32"/>
      <c r="F49" s="32"/>
      <c r="G49" s="32"/>
    </row>
    <row r="50" spans="1:7" x14ac:dyDescent="0.35">
      <c r="G50" s="35"/>
    </row>
    <row r="51" spans="1:7" x14ac:dyDescent="0.35">
      <c r="A51" s="16"/>
      <c r="E51" s="16"/>
    </row>
    <row r="52" spans="1:7" x14ac:dyDescent="0.35">
      <c r="A52" s="17"/>
      <c r="E52" s="17"/>
    </row>
    <row r="53" spans="1:7" x14ac:dyDescent="0.35">
      <c r="A53" s="17"/>
      <c r="E53" s="17"/>
    </row>
    <row r="54" spans="1:7" s="31" customFormat="1" x14ac:dyDescent="0.35">
      <c r="A54" s="30"/>
      <c r="E54" s="30"/>
      <c r="G54" s="32"/>
    </row>
  </sheetData>
  <mergeCells count="1">
    <mergeCell ref="C40:D4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30"/>
  <sheetViews>
    <sheetView workbookViewId="0">
      <selection activeCell="G28" sqref="G28"/>
    </sheetView>
  </sheetViews>
  <sheetFormatPr defaultRowHeight="14.5" x14ac:dyDescent="0.35"/>
  <cols>
    <col min="1" max="2" width="9.08984375" style="37"/>
    <col min="3" max="3" width="11.54296875" bestFit="1" customWidth="1"/>
    <col min="4" max="4" width="11.6328125" bestFit="1" customWidth="1"/>
    <col min="5" max="14" width="9.08984375" style="37"/>
  </cols>
  <sheetData>
    <row r="1" spans="1:14" s="41" customFormat="1" x14ac:dyDescent="0.35">
      <c r="A1" s="42" t="s">
        <v>0</v>
      </c>
      <c r="B1" s="22"/>
      <c r="E1" s="22"/>
      <c r="F1" s="22"/>
      <c r="G1" s="22"/>
      <c r="H1" s="22"/>
      <c r="I1" s="22"/>
      <c r="J1" s="22"/>
      <c r="K1" s="22"/>
      <c r="L1" s="22"/>
      <c r="M1" s="22"/>
      <c r="N1" s="22"/>
    </row>
    <row r="4" spans="1:14" x14ac:dyDescent="0.35">
      <c r="A4" s="107"/>
      <c r="B4" s="108"/>
      <c r="C4" s="113" t="s">
        <v>90</v>
      </c>
      <c r="D4" s="113"/>
      <c r="E4" s="103" t="s">
        <v>91</v>
      </c>
      <c r="F4" s="103"/>
      <c r="G4" s="103"/>
      <c r="H4" s="103"/>
      <c r="I4" s="103"/>
      <c r="J4" s="103"/>
      <c r="K4" s="103"/>
      <c r="L4" s="103"/>
      <c r="M4" s="103"/>
      <c r="N4" s="103"/>
    </row>
    <row r="5" spans="1:14" x14ac:dyDescent="0.35">
      <c r="A5" s="109"/>
      <c r="B5" s="110"/>
      <c r="C5" s="36">
        <v>42094</v>
      </c>
      <c r="D5" s="36">
        <v>42460</v>
      </c>
      <c r="E5" s="103" t="s">
        <v>92</v>
      </c>
      <c r="F5" s="103"/>
      <c r="G5" s="103"/>
      <c r="H5" s="103"/>
      <c r="I5" s="103"/>
      <c r="J5" s="103"/>
      <c r="K5" s="103"/>
      <c r="L5" s="103"/>
      <c r="M5" s="103"/>
      <c r="N5" s="103"/>
    </row>
    <row r="6" spans="1:14" x14ac:dyDescent="0.35">
      <c r="A6" s="111"/>
      <c r="B6" s="112"/>
      <c r="C6" s="20" t="s">
        <v>41</v>
      </c>
      <c r="D6" s="20" t="s">
        <v>41</v>
      </c>
      <c r="E6" s="103" t="s">
        <v>93</v>
      </c>
      <c r="F6" s="103"/>
      <c r="G6" s="103"/>
      <c r="H6" s="103"/>
      <c r="I6" s="103"/>
      <c r="J6" s="103"/>
      <c r="K6" s="103"/>
      <c r="L6" s="103"/>
      <c r="M6" s="103"/>
      <c r="N6" s="103"/>
    </row>
    <row r="7" spans="1:14" x14ac:dyDescent="0.35">
      <c r="A7" s="103" t="s">
        <v>94</v>
      </c>
      <c r="B7" s="103"/>
      <c r="C7" s="105"/>
      <c r="D7" s="104">
        <v>84762</v>
      </c>
      <c r="E7" s="103" t="s">
        <v>95</v>
      </c>
      <c r="F7" s="103"/>
      <c r="G7" s="103"/>
      <c r="H7" s="103"/>
      <c r="I7" s="103"/>
      <c r="J7" s="103"/>
      <c r="K7" s="103"/>
      <c r="L7" s="103"/>
      <c r="M7" s="103"/>
      <c r="N7" s="103"/>
    </row>
    <row r="8" spans="1:14" x14ac:dyDescent="0.35">
      <c r="A8" s="103"/>
      <c r="B8" s="103"/>
      <c r="C8" s="106"/>
      <c r="D8" s="104"/>
      <c r="E8" s="103"/>
      <c r="F8" s="103"/>
      <c r="G8" s="103"/>
      <c r="H8" s="103"/>
      <c r="I8" s="103"/>
      <c r="J8" s="103"/>
      <c r="K8" s="103"/>
      <c r="L8" s="103"/>
      <c r="M8" s="103"/>
      <c r="N8" s="103"/>
    </row>
    <row r="9" spans="1:14" x14ac:dyDescent="0.35">
      <c r="A9" s="103" t="s">
        <v>96</v>
      </c>
      <c r="B9" s="103"/>
      <c r="C9" s="105"/>
      <c r="D9" s="104">
        <f>'BALANCE SHEET 2016'!E4</f>
        <v>60742</v>
      </c>
      <c r="E9" s="103" t="s">
        <v>97</v>
      </c>
      <c r="F9" s="103"/>
      <c r="G9" s="103"/>
      <c r="H9" s="103"/>
      <c r="I9" s="103"/>
      <c r="J9" s="103"/>
      <c r="K9" s="103"/>
      <c r="L9" s="103"/>
      <c r="M9" s="103"/>
      <c r="N9" s="103"/>
    </row>
    <row r="10" spans="1:14" x14ac:dyDescent="0.35">
      <c r="A10" s="103"/>
      <c r="B10" s="103"/>
      <c r="C10" s="106"/>
      <c r="D10" s="104"/>
      <c r="E10" s="103"/>
      <c r="F10" s="103"/>
      <c r="G10" s="103"/>
      <c r="H10" s="103"/>
      <c r="I10" s="103"/>
      <c r="J10" s="103"/>
      <c r="K10" s="103"/>
      <c r="L10" s="103"/>
      <c r="M10" s="103"/>
      <c r="N10" s="103"/>
    </row>
    <row r="11" spans="1:14" x14ac:dyDescent="0.35">
      <c r="A11" s="103" t="s">
        <v>98</v>
      </c>
      <c r="B11" s="103"/>
      <c r="C11" s="105"/>
      <c r="D11" s="104">
        <v>11548</v>
      </c>
      <c r="E11" s="103" t="s">
        <v>99</v>
      </c>
      <c r="F11" s="103"/>
      <c r="G11" s="103"/>
      <c r="H11" s="103"/>
      <c r="I11" s="103"/>
      <c r="J11" s="103"/>
      <c r="K11" s="103"/>
      <c r="L11" s="103"/>
      <c r="M11" s="103"/>
      <c r="N11" s="103"/>
    </row>
    <row r="12" spans="1:14" x14ac:dyDescent="0.35">
      <c r="A12" s="103"/>
      <c r="B12" s="103"/>
      <c r="C12" s="106"/>
      <c r="D12" s="104"/>
      <c r="E12" s="103"/>
      <c r="F12" s="103"/>
      <c r="G12" s="103"/>
      <c r="H12" s="103"/>
      <c r="I12" s="103"/>
      <c r="J12" s="103"/>
      <c r="K12" s="103"/>
      <c r="L12" s="103"/>
      <c r="M12" s="103"/>
      <c r="N12" s="103"/>
    </row>
    <row r="13" spans="1:14" x14ac:dyDescent="0.35">
      <c r="A13" s="103" t="s">
        <v>100</v>
      </c>
      <c r="B13" s="103"/>
      <c r="C13" s="105"/>
      <c r="D13" s="104">
        <v>12731</v>
      </c>
      <c r="E13" s="103" t="s">
        <v>101</v>
      </c>
      <c r="F13" s="103"/>
      <c r="G13" s="103"/>
      <c r="H13" s="103"/>
      <c r="I13" s="103"/>
      <c r="J13" s="103"/>
      <c r="K13" s="103"/>
      <c r="L13" s="103"/>
      <c r="M13" s="103"/>
      <c r="N13" s="103"/>
    </row>
    <row r="14" spans="1:14" x14ac:dyDescent="0.35">
      <c r="A14" s="103"/>
      <c r="B14" s="103"/>
      <c r="C14" s="106"/>
      <c r="D14" s="104"/>
      <c r="E14" s="103"/>
      <c r="F14" s="103"/>
      <c r="G14" s="103"/>
      <c r="H14" s="103"/>
      <c r="I14" s="103"/>
      <c r="J14" s="103"/>
      <c r="K14" s="103"/>
      <c r="L14" s="103"/>
      <c r="M14" s="103"/>
      <c r="N14" s="103"/>
    </row>
    <row r="15" spans="1:14" x14ac:dyDescent="0.35">
      <c r="A15" s="103" t="s">
        <v>102</v>
      </c>
      <c r="B15" s="103"/>
      <c r="C15" s="105"/>
      <c r="D15" s="104">
        <v>0</v>
      </c>
      <c r="E15" s="103" t="s">
        <v>103</v>
      </c>
      <c r="F15" s="103"/>
      <c r="G15" s="103"/>
      <c r="H15" s="103"/>
      <c r="I15" s="103"/>
      <c r="J15" s="103"/>
      <c r="K15" s="103"/>
      <c r="L15" s="103"/>
      <c r="M15" s="103"/>
      <c r="N15" s="103"/>
    </row>
    <row r="16" spans="1:14" x14ac:dyDescent="0.35">
      <c r="A16" s="103"/>
      <c r="B16" s="103"/>
      <c r="C16" s="106"/>
      <c r="D16" s="104"/>
      <c r="E16" s="103"/>
      <c r="F16" s="103"/>
      <c r="G16" s="103"/>
      <c r="H16" s="103"/>
      <c r="I16" s="103"/>
      <c r="J16" s="103"/>
      <c r="K16" s="103"/>
      <c r="L16" s="103"/>
      <c r="M16" s="103"/>
      <c r="N16" s="103"/>
    </row>
    <row r="17" spans="1:14" x14ac:dyDescent="0.35">
      <c r="A17" s="103" t="s">
        <v>104</v>
      </c>
      <c r="B17" s="103"/>
      <c r="C17" s="105"/>
      <c r="D17" s="104">
        <v>69197</v>
      </c>
      <c r="E17" s="103" t="s">
        <v>105</v>
      </c>
      <c r="F17" s="103"/>
      <c r="G17" s="103"/>
      <c r="H17" s="103"/>
      <c r="I17" s="103"/>
      <c r="J17" s="103"/>
      <c r="K17" s="103"/>
      <c r="L17" s="103"/>
      <c r="M17" s="103"/>
      <c r="N17" s="103"/>
    </row>
    <row r="18" spans="1:14" x14ac:dyDescent="0.35">
      <c r="A18" s="103"/>
      <c r="B18" s="103"/>
      <c r="C18" s="106"/>
      <c r="D18" s="104"/>
      <c r="E18" s="103"/>
      <c r="F18" s="103"/>
      <c r="G18" s="103"/>
      <c r="H18" s="103"/>
      <c r="I18" s="103"/>
      <c r="J18" s="103"/>
      <c r="K18" s="103"/>
      <c r="L18" s="103"/>
      <c r="M18" s="103"/>
      <c r="N18" s="103"/>
    </row>
    <row r="19" spans="1:14" x14ac:dyDescent="0.35">
      <c r="A19" s="103" t="s">
        <v>106</v>
      </c>
      <c r="B19" s="103"/>
      <c r="C19" s="105"/>
      <c r="D19" s="104">
        <f>(D7+D9+D11)-(D13+D15+D17)</f>
        <v>75124</v>
      </c>
      <c r="E19" s="103" t="s">
        <v>123</v>
      </c>
      <c r="F19" s="103"/>
      <c r="G19" s="103"/>
      <c r="H19" s="103"/>
      <c r="I19" s="103"/>
      <c r="J19" s="103"/>
      <c r="K19" s="103"/>
      <c r="L19" s="103"/>
      <c r="M19" s="103"/>
      <c r="N19" s="103"/>
    </row>
    <row r="20" spans="1:14" x14ac:dyDescent="0.35">
      <c r="A20" s="103"/>
      <c r="B20" s="103"/>
      <c r="C20" s="106"/>
      <c r="D20" s="104"/>
      <c r="E20" s="103"/>
      <c r="F20" s="103"/>
      <c r="G20" s="103"/>
      <c r="H20" s="103"/>
      <c r="I20" s="103"/>
      <c r="J20" s="103"/>
      <c r="K20" s="103"/>
      <c r="L20" s="103"/>
      <c r="M20" s="103"/>
      <c r="N20" s="103"/>
    </row>
    <row r="21" spans="1:14" ht="14.4" customHeight="1" x14ac:dyDescent="0.35">
      <c r="A21" s="103" t="s">
        <v>107</v>
      </c>
      <c r="B21" s="103"/>
      <c r="C21" s="105"/>
      <c r="D21" s="104">
        <v>75124</v>
      </c>
      <c r="E21" s="103" t="s">
        <v>108</v>
      </c>
      <c r="F21" s="103"/>
      <c r="G21" s="103"/>
      <c r="H21" s="103"/>
      <c r="I21" s="103"/>
      <c r="J21" s="103"/>
      <c r="K21" s="103"/>
      <c r="L21" s="103"/>
      <c r="M21" s="103"/>
      <c r="N21" s="103"/>
    </row>
    <row r="22" spans="1:14" x14ac:dyDescent="0.35">
      <c r="A22" s="103"/>
      <c r="B22" s="103"/>
      <c r="C22" s="106"/>
      <c r="D22" s="104"/>
      <c r="E22" s="103"/>
      <c r="F22" s="103"/>
      <c r="G22" s="103"/>
      <c r="H22" s="103"/>
      <c r="I22" s="103"/>
      <c r="J22" s="103"/>
      <c r="K22" s="103"/>
      <c r="L22" s="103"/>
      <c r="M22" s="103"/>
      <c r="N22" s="103"/>
    </row>
    <row r="23" spans="1:14" x14ac:dyDescent="0.35">
      <c r="A23" s="103" t="s">
        <v>109</v>
      </c>
      <c r="B23" s="103"/>
      <c r="C23" s="105"/>
      <c r="D23" s="104">
        <v>506361</v>
      </c>
      <c r="E23" s="103" t="s">
        <v>110</v>
      </c>
      <c r="F23" s="103"/>
      <c r="G23" s="103"/>
      <c r="H23" s="103"/>
      <c r="I23" s="103"/>
      <c r="J23" s="103"/>
      <c r="K23" s="103"/>
      <c r="L23" s="103"/>
      <c r="M23" s="103"/>
      <c r="N23" s="103"/>
    </row>
    <row r="24" spans="1:14" x14ac:dyDescent="0.35">
      <c r="A24" s="103"/>
      <c r="B24" s="103"/>
      <c r="C24" s="106"/>
      <c r="D24" s="104"/>
      <c r="E24" s="103"/>
      <c r="F24" s="103"/>
      <c r="G24" s="103"/>
      <c r="H24" s="103"/>
      <c r="I24" s="103"/>
      <c r="J24" s="103"/>
      <c r="K24" s="103"/>
      <c r="L24" s="103"/>
      <c r="M24" s="103"/>
      <c r="N24" s="103"/>
    </row>
    <row r="25" spans="1:14" x14ac:dyDescent="0.35">
      <c r="A25" s="103" t="s">
        <v>111</v>
      </c>
      <c r="B25" s="103"/>
      <c r="C25" s="104">
        <v>0</v>
      </c>
      <c r="D25" s="104">
        <v>0</v>
      </c>
      <c r="E25" s="103" t="s">
        <v>112</v>
      </c>
      <c r="F25" s="103"/>
      <c r="G25" s="103"/>
      <c r="H25" s="103"/>
      <c r="I25" s="103"/>
      <c r="J25" s="103"/>
      <c r="K25" s="103"/>
      <c r="L25" s="103"/>
      <c r="M25" s="103"/>
      <c r="N25" s="103"/>
    </row>
    <row r="26" spans="1:14" x14ac:dyDescent="0.35">
      <c r="A26" s="103"/>
      <c r="B26" s="103"/>
      <c r="C26" s="104"/>
      <c r="D26" s="104"/>
      <c r="E26" s="103"/>
      <c r="F26" s="103"/>
      <c r="G26" s="103"/>
      <c r="H26" s="103"/>
      <c r="I26" s="103"/>
      <c r="J26" s="103"/>
      <c r="K26" s="103"/>
      <c r="L26" s="103"/>
      <c r="M26" s="103"/>
      <c r="N26" s="103"/>
    </row>
    <row r="29" spans="1:14" x14ac:dyDescent="0.35">
      <c r="C29" s="35"/>
    </row>
    <row r="30" spans="1:14" x14ac:dyDescent="0.35">
      <c r="D30" s="35"/>
    </row>
  </sheetData>
  <mergeCells count="45">
    <mergeCell ref="A7:B8"/>
    <mergeCell ref="C7:C8"/>
    <mergeCell ref="D7:D8"/>
    <mergeCell ref="E7:N8"/>
    <mergeCell ref="A4:B6"/>
    <mergeCell ref="C4:D4"/>
    <mergeCell ref="E4:N4"/>
    <mergeCell ref="E5:N5"/>
    <mergeCell ref="E6:N6"/>
    <mergeCell ref="A9:B10"/>
    <mergeCell ref="C9:C10"/>
    <mergeCell ref="D9:D10"/>
    <mergeCell ref="E9:N10"/>
    <mergeCell ref="A11:B12"/>
    <mergeCell ref="C11:C12"/>
    <mergeCell ref="D11:D12"/>
    <mergeCell ref="E11:N12"/>
    <mergeCell ref="A13:B14"/>
    <mergeCell ref="C13:C14"/>
    <mergeCell ref="D13:D14"/>
    <mergeCell ref="E13:N14"/>
    <mergeCell ref="A15:B16"/>
    <mergeCell ref="C15:C16"/>
    <mergeCell ref="D15:D16"/>
    <mergeCell ref="E15:N16"/>
    <mergeCell ref="A17:B18"/>
    <mergeCell ref="C17:C18"/>
    <mergeCell ref="D17:D18"/>
    <mergeCell ref="E17:N18"/>
    <mergeCell ref="A19:B20"/>
    <mergeCell ref="C19:C20"/>
    <mergeCell ref="D19:D20"/>
    <mergeCell ref="E19:N20"/>
    <mergeCell ref="A25:B26"/>
    <mergeCell ref="C25:C26"/>
    <mergeCell ref="D25:D26"/>
    <mergeCell ref="E25:N26"/>
    <mergeCell ref="A21:B22"/>
    <mergeCell ref="C21:C22"/>
    <mergeCell ref="D21:D22"/>
    <mergeCell ref="E21:N22"/>
    <mergeCell ref="A23:B24"/>
    <mergeCell ref="C23:C24"/>
    <mergeCell ref="D23:D24"/>
    <mergeCell ref="E23:N24"/>
  </mergeCells>
  <pageMargins left="0.70866141732283472" right="0.70866141732283472" top="0.74803149606299213" bottom="0.74803149606299213"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FIXED ASSETS X</vt:lpstr>
      <vt:lpstr>EARMARKED RESERVES X (2)</vt:lpstr>
      <vt:lpstr>EARMARKED RESERVES 2016</vt:lpstr>
      <vt:lpstr>RECONCILIATION 2016</vt:lpstr>
      <vt:lpstr>VARIANCE 2016</vt:lpstr>
      <vt:lpstr>REC BOX 7 AND 8 2016</vt:lpstr>
      <vt:lpstr>BALANCE SHEET 2016</vt:lpstr>
      <vt:lpstr>SECTION 1 2016</vt:lpstr>
      <vt:lpstr>'EARMARKED RESERVES 2016'!Print_Area</vt:lpstr>
      <vt:lpstr>'EARMARKED RESERVES X (2)'!Print_Area</vt:lpstr>
      <vt:lpstr>'SECTION 1 2016'!Print_Area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Sundridge PC</dc:creator>
  <cp:lastModifiedBy>Wadhurst PC</cp:lastModifiedBy>
  <cp:lastPrinted>2016-05-12T13:38:10Z</cp:lastPrinted>
  <dcterms:created xsi:type="dcterms:W3CDTF">2013-05-08T10:53:19Z</dcterms:created>
  <dcterms:modified xsi:type="dcterms:W3CDTF">2020-01-18T06:35:07Z</dcterms:modified>
</cp:coreProperties>
</file>